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https://d.docs.live.net/bfdbcdbd8f2c97bb/ドキュメント/仕事関係/reha/村山/SCIM/jSCIM-SR/"/>
    </mc:Choice>
  </mc:AlternateContent>
  <xr:revisionPtr revIDLastSave="0" documentId="13_ncr:1_{969C0FF9-9395-4746-B0AE-6DB8C1C9F020}" xr6:coauthVersionLast="47" xr6:coauthVersionMax="47" xr10:uidLastSave="{00000000-0000-0000-0000-000000000000}"/>
  <bookViews>
    <workbookView xWindow="-108" yWindow="-108" windowWidth="23256" windowHeight="12576" xr2:uid="{9F037A65-24FA-4149-8EBF-5AC73D7FE322}"/>
  </bookViews>
  <sheets>
    <sheet name="jSCIM-SR" sheetId="3" r:id="rId1"/>
    <sheet name="点数計算"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0" i="2" l="1"/>
  <c r="F27" i="2"/>
  <c r="F30" i="2"/>
  <c r="AD49" i="2"/>
  <c r="F46" i="2"/>
  <c r="F45" i="2"/>
  <c r="F44" i="2"/>
  <c r="F43" i="2"/>
  <c r="F40" i="2"/>
  <c r="F37" i="2"/>
  <c r="AN36" i="2"/>
  <c r="F34" i="2"/>
  <c r="F33" i="2"/>
  <c r="F32" i="2"/>
  <c r="F31" i="2"/>
  <c r="F24" i="2"/>
  <c r="F21" i="2"/>
  <c r="F20" i="2"/>
  <c r="F19" i="2"/>
  <c r="F18" i="2"/>
  <c r="F17" i="2"/>
  <c r="F16" i="2"/>
  <c r="E61" i="3" l="1"/>
  <c r="E30" i="3"/>
  <c r="G47" i="2"/>
  <c r="G102" i="3" s="1"/>
  <c r="E102" i="3"/>
  <c r="F47" i="2"/>
  <c r="C56" i="3" l="1"/>
  <c r="C46" i="3"/>
  <c r="C102" i="3"/>
  <c r="C99" i="3"/>
  <c r="C95" i="3"/>
  <c r="C74" i="3"/>
  <c r="C92" i="3"/>
  <c r="C86" i="3"/>
  <c r="C80" i="3"/>
  <c r="C70" i="3"/>
  <c r="C60" i="3"/>
  <c r="C29" i="3"/>
  <c r="C25" i="3"/>
  <c r="C19" i="3"/>
  <c r="C13" i="3"/>
  <c r="C9" i="3"/>
  <c r="C5" i="3"/>
  <c r="C67" i="3" l="1"/>
  <c r="C35" i="3"/>
</calcChain>
</file>

<file path=xl/sharedStrings.xml><?xml version="1.0" encoding="utf-8"?>
<sst xmlns="http://schemas.openxmlformats.org/spreadsheetml/2006/main" count="461" uniqueCount="216">
  <si>
    <t>点滴や栄養のための管が必要</t>
  </si>
  <si>
    <t>食べることや飲むことは全く自分自身では不可</t>
  </si>
  <si>
    <t>食べることや飲むことに部分的な他人の助けが必要，または補助具の付け外しに他人の助けが必要</t>
  </si>
  <si>
    <t>食べることや飲むことは自分でできる．補助具を必要とするか，食べ物を切ったり，飲み物を注いだり，容器を開ける際に他人の助けが必要</t>
  </si>
  <si>
    <t>食べることも飲むことも自分でできる．他人の助けや補助具は不要</t>
  </si>
  <si>
    <t>番号</t>
    <rPh sb="0" eb="2">
      <t>バンゴウ</t>
    </rPh>
    <phoneticPr fontId="1"/>
  </si>
  <si>
    <t>質問</t>
    <rPh sb="0" eb="2">
      <t>シツモn</t>
    </rPh>
    <phoneticPr fontId="1"/>
  </si>
  <si>
    <t>点数</t>
    <rPh sb="0" eb="2">
      <t>テンスウ</t>
    </rPh>
    <phoneticPr fontId="1"/>
  </si>
  <si>
    <t>食べること飲むこと</t>
    <rPh sb="0" eb="1">
      <t>タベ</t>
    </rPh>
    <phoneticPr fontId="1"/>
  </si>
  <si>
    <t>上半身と頭を洗う</t>
    <rPh sb="0" eb="3">
      <t>ジョウハ</t>
    </rPh>
    <phoneticPr fontId="1"/>
  </si>
  <si>
    <t>全面的に介助が必要</t>
  </si>
  <si>
    <t>部分的に介助が必要</t>
  </si>
  <si>
    <r>
      <t>自立しているが，補助具や特定の設備</t>
    </r>
    <r>
      <rPr>
        <sz val="10.5"/>
        <color theme="1"/>
        <rFont val="Century"/>
        <family val="1"/>
      </rPr>
      <t>(</t>
    </r>
    <r>
      <rPr>
        <sz val="10.5"/>
        <color theme="1"/>
        <rFont val="ＭＳ 明朝"/>
        <family val="1"/>
        <charset val="128"/>
      </rPr>
      <t>例：手すり，椅子</t>
    </r>
    <r>
      <rPr>
        <sz val="10.5"/>
        <color theme="1"/>
        <rFont val="Century"/>
        <family val="1"/>
      </rPr>
      <t>)</t>
    </r>
    <r>
      <rPr>
        <sz val="10.5"/>
        <color theme="1"/>
        <rFont val="ＭＳ 明朝"/>
        <family val="1"/>
        <charset val="128"/>
      </rPr>
      <t>が必要</t>
    </r>
  </si>
  <si>
    <t>自立しており，補助具や特定の設備は不要</t>
  </si>
  <si>
    <t>下半身を洗う</t>
    <rPh sb="0" eb="3">
      <t>カハンシn</t>
    </rPh>
    <phoneticPr fontId="1"/>
  </si>
  <si>
    <t>上半身の更衣</t>
    <rPh sb="0" eb="3">
      <t>ジョウハn</t>
    </rPh>
    <phoneticPr fontId="1"/>
  </si>
  <si>
    <t>簡単に脱ぎ着できる衣服であっても部分的に介助が必要</t>
  </si>
  <si>
    <t>簡単に脱ぎ着できる衣服では介助は不要だが，補助具や特定の設備が必要</t>
  </si>
  <si>
    <t>簡単に脱ぎ着できる衣服では自立していて，脱ぎ着が困難な衣服の時のみ介助や補助具や特定の設備が必要</t>
  </si>
  <si>
    <t>完全に自立している</t>
  </si>
  <si>
    <t>下半身の更衣</t>
    <rPh sb="0" eb="3">
      <t>カハn</t>
    </rPh>
    <phoneticPr fontId="1"/>
  </si>
  <si>
    <t>全く自分自身では不可</t>
  </si>
  <si>
    <t>部分的な他人の助けが必要</t>
  </si>
  <si>
    <t>補助具があれば自分でできる</t>
  </si>
  <si>
    <t>補助具がなくても自分でできる</t>
  </si>
  <si>
    <t>身繕い</t>
    <rPh sb="0" eb="2">
      <t>ミヅクロイ</t>
    </rPh>
    <phoneticPr fontId="1"/>
  </si>
  <si>
    <t>気管チューブ有無</t>
    <rPh sb="0" eb="2">
      <t>キカn</t>
    </rPh>
    <rPh sb="6" eb="8">
      <t>ウム</t>
    </rPh>
    <phoneticPr fontId="1"/>
  </si>
  <si>
    <t>はい</t>
    <phoneticPr fontId="1"/>
  </si>
  <si>
    <t>いいえ</t>
    <phoneticPr fontId="1"/>
  </si>
  <si>
    <t>常にまたは時に補助換気をする必要がある</t>
  </si>
  <si>
    <t>もう少し酸素を投与したり，咳をする時や呼吸チューブの管理に多大な介助をしたりする必要がある</t>
  </si>
  <si>
    <t>咳をする時や呼吸チューブの管理にほとんど介助を必要としない</t>
  </si>
  <si>
    <r>
      <t>しかし酸素や，咳をする時に多大な介助を必要としたり，時々マスク</t>
    </r>
    <r>
      <rPr>
        <sz val="10.5"/>
        <color theme="1"/>
        <rFont val="Century"/>
        <family val="1"/>
      </rPr>
      <t>(</t>
    </r>
    <r>
      <rPr>
        <sz val="10.5"/>
        <color theme="1"/>
        <rFont val="ＭＳ 明朝"/>
        <family val="1"/>
        <charset val="128"/>
      </rPr>
      <t>例：ピープ</t>
    </r>
    <r>
      <rPr>
        <sz val="10.5"/>
        <color theme="1"/>
        <rFont val="Century"/>
        <family val="1"/>
      </rPr>
      <t>)</t>
    </r>
    <r>
      <rPr>
        <sz val="10.5"/>
        <color theme="1"/>
        <rFont val="ＭＳ 明朝"/>
        <family val="1"/>
        <charset val="128"/>
      </rPr>
      <t>，や補助換気</t>
    </r>
    <r>
      <rPr>
        <sz val="10.5"/>
        <color theme="1"/>
        <rFont val="Century"/>
        <family val="1"/>
      </rPr>
      <t>(</t>
    </r>
    <r>
      <rPr>
        <sz val="10.5"/>
        <color theme="1"/>
        <rFont val="ＭＳ 明朝"/>
        <family val="1"/>
        <charset val="128"/>
      </rPr>
      <t>例：バイパップ</t>
    </r>
    <r>
      <rPr>
        <sz val="10.5"/>
        <color theme="1"/>
        <rFont val="Century"/>
        <family val="1"/>
      </rPr>
      <t>)</t>
    </r>
    <r>
      <rPr>
        <sz val="10.5"/>
        <color theme="1"/>
        <rFont val="ＭＳ 明朝"/>
        <family val="1"/>
        <charset val="128"/>
      </rPr>
      <t>を使用したりする必要がある</t>
    </r>
  </si>
  <si>
    <t>咳をする時に介助や刺激がほんのわずかに必要</t>
  </si>
  <si>
    <t>介助や補助具なしで自立して呼吸や咳が可能</t>
  </si>
  <si>
    <t>6A</t>
    <phoneticPr fontId="1"/>
  </si>
  <si>
    <t>はい→7Aに進む</t>
    <phoneticPr fontId="1"/>
  </si>
  <si>
    <t>いいえ→6Bと6Cへ進む</t>
    <rPh sb="10" eb="11">
      <t>ススム</t>
    </rPh>
    <phoneticPr fontId="1"/>
  </si>
  <si>
    <t>6B</t>
    <phoneticPr fontId="1"/>
  </si>
  <si>
    <r>
      <t>介助があれば自分でできる</t>
    </r>
    <r>
      <rPr>
        <sz val="10.5"/>
        <color theme="1"/>
        <rFont val="Century"/>
        <family val="1"/>
      </rPr>
      <t>(</t>
    </r>
    <r>
      <rPr>
        <sz val="10.5"/>
        <color theme="1"/>
        <rFont val="ＭＳ 明朝"/>
        <family val="1"/>
        <charset val="128"/>
      </rPr>
      <t>自己導尿法</t>
    </r>
    <r>
      <rPr>
        <sz val="10.5"/>
        <color theme="1"/>
        <rFont val="Century"/>
        <family val="1"/>
      </rPr>
      <t>)</t>
    </r>
  </si>
  <si>
    <r>
      <t>介助はなくても自分でできる</t>
    </r>
    <r>
      <rPr>
        <sz val="10.5"/>
        <color theme="1"/>
        <rFont val="Century"/>
        <family val="1"/>
      </rPr>
      <t>(</t>
    </r>
    <r>
      <rPr>
        <sz val="10.5"/>
        <color theme="1"/>
        <rFont val="ＭＳ 明朝"/>
        <family val="1"/>
        <charset val="128"/>
      </rPr>
      <t>自己導尿法</t>
    </r>
    <r>
      <rPr>
        <sz val="10.5"/>
        <color theme="1"/>
        <rFont val="Century"/>
        <family val="1"/>
      </rPr>
      <t>)</t>
    </r>
  </si>
  <si>
    <t>用いない</t>
  </si>
  <si>
    <t>その使用に全面的に介助が必要</t>
  </si>
  <si>
    <t>6C</t>
    <phoneticPr fontId="1"/>
  </si>
  <si>
    <t>その使用に部分的に介助が必要</t>
  </si>
  <si>
    <t>介助なしで使用</t>
  </si>
  <si>
    <t>失禁無く，集尿器は使用しない</t>
  </si>
  <si>
    <t>any</t>
    <phoneticPr fontId="1"/>
  </si>
  <si>
    <t>7A</t>
    <phoneticPr fontId="1"/>
  </si>
  <si>
    <t>7B</t>
    <phoneticPr fontId="1"/>
  </si>
  <si>
    <r>
      <t>不規則またはまれ</t>
    </r>
    <r>
      <rPr>
        <sz val="10.5"/>
        <color theme="1"/>
        <rFont val="Century"/>
        <family val="1"/>
      </rPr>
      <t>(3</t>
    </r>
    <r>
      <rPr>
        <sz val="10.5"/>
        <color theme="1"/>
        <rFont val="ＭＳ 明朝"/>
        <family val="1"/>
        <charset val="128"/>
      </rPr>
      <t>日に</t>
    </r>
    <r>
      <rPr>
        <sz val="10.5"/>
        <color theme="1"/>
        <rFont val="Century"/>
        <family val="1"/>
      </rPr>
      <t>1</t>
    </r>
    <r>
      <rPr>
        <sz val="10.5"/>
        <color theme="1"/>
        <rFont val="ＭＳ 明朝"/>
        <family val="1"/>
        <charset val="128"/>
      </rPr>
      <t>回未満</t>
    </r>
    <r>
      <rPr>
        <sz val="10.5"/>
        <color theme="1"/>
        <rFont val="Century"/>
        <family val="1"/>
      </rPr>
      <t>)</t>
    </r>
  </si>
  <si>
    <r>
      <t>規則的</t>
    </r>
    <r>
      <rPr>
        <sz val="10.5"/>
        <color theme="1"/>
        <rFont val="Century"/>
        <family val="1"/>
      </rPr>
      <t>(3</t>
    </r>
    <r>
      <rPr>
        <sz val="10.5"/>
        <color theme="1"/>
        <rFont val="ＭＳ 明朝"/>
        <family val="1"/>
        <charset val="128"/>
      </rPr>
      <t>日に</t>
    </r>
    <r>
      <rPr>
        <sz val="10.5"/>
        <color theme="1"/>
        <rFont val="Century"/>
        <family val="1"/>
      </rPr>
      <t>1</t>
    </r>
    <r>
      <rPr>
        <sz val="10.5"/>
        <color theme="1"/>
        <rFont val="ＭＳ 明朝"/>
        <family val="1"/>
        <charset val="128"/>
      </rPr>
      <t>回以上</t>
    </r>
    <r>
      <rPr>
        <sz val="10.5"/>
        <color theme="1"/>
        <rFont val="Century"/>
        <family val="1"/>
      </rPr>
      <t>)</t>
    </r>
  </si>
  <si>
    <r>
      <t>1</t>
    </r>
    <r>
      <rPr>
        <sz val="10.5"/>
        <color theme="1"/>
        <rFont val="ＭＳ 明朝"/>
        <family val="1"/>
        <charset val="128"/>
      </rPr>
      <t>ヶ月に</t>
    </r>
    <r>
      <rPr>
        <sz val="10.5"/>
        <color theme="1"/>
        <rFont val="Century"/>
        <family val="1"/>
      </rPr>
      <t>2</t>
    </r>
    <r>
      <rPr>
        <sz val="10.5"/>
        <color theme="1"/>
        <rFont val="ＭＳ 明朝"/>
        <family val="1"/>
        <charset val="128"/>
      </rPr>
      <t>回以上</t>
    </r>
  </si>
  <si>
    <r>
      <t>1</t>
    </r>
    <r>
      <rPr>
        <sz val="10.5"/>
        <color theme="1"/>
        <rFont val="ＭＳ 明朝"/>
        <family val="1"/>
        <charset val="128"/>
      </rPr>
      <t>ヶ月に</t>
    </r>
    <r>
      <rPr>
        <sz val="10.5"/>
        <color theme="1"/>
        <rFont val="Century"/>
        <family val="1"/>
      </rPr>
      <t>1</t>
    </r>
    <r>
      <rPr>
        <sz val="10.5"/>
        <color theme="1"/>
        <rFont val="ＭＳ 明朝"/>
        <family val="1"/>
        <charset val="128"/>
      </rPr>
      <t>回</t>
    </r>
  </si>
  <si>
    <t>全くない</t>
  </si>
  <si>
    <t>7C</t>
    <phoneticPr fontId="1"/>
  </si>
  <si>
    <t>排尿採点表</t>
    <rPh sb="0" eb="5">
      <t>ハイニョウ</t>
    </rPh>
    <phoneticPr fontId="1"/>
  </si>
  <si>
    <t>排便採点表</t>
    <rPh sb="0" eb="5">
      <t>ハイベn</t>
    </rPh>
    <phoneticPr fontId="1"/>
  </si>
  <si>
    <t>点数表</t>
    <rPh sb="0" eb="2">
      <t>テンスウ</t>
    </rPh>
    <rPh sb="2" eb="3">
      <t xml:space="preserve">ヒョウ </t>
    </rPh>
    <phoneticPr fontId="1"/>
  </si>
  <si>
    <t>排尿点数</t>
    <rPh sb="0" eb="4">
      <t>ハイニョウ</t>
    </rPh>
    <phoneticPr fontId="1"/>
  </si>
  <si>
    <t>点数表</t>
    <rPh sb="0" eb="3">
      <t>テンスウ</t>
    </rPh>
    <phoneticPr fontId="1"/>
  </si>
  <si>
    <t>排便点数</t>
    <rPh sb="0" eb="4">
      <t>ハイベンテ</t>
    </rPh>
    <phoneticPr fontId="1"/>
  </si>
  <si>
    <t>トイレ使用</t>
    <phoneticPr fontId="1"/>
  </si>
  <si>
    <t>部分的な他人の助けが必要で，自分で陰部を拭くのは不可</t>
  </si>
  <si>
    <t>部分的な他人の助けが必要で，自分で陰部を拭ける</t>
  </si>
  <si>
    <r>
      <t>他人の助けが不要であるが，補助具</t>
    </r>
    <r>
      <rPr>
        <sz val="10.5"/>
        <color theme="1"/>
        <rFont val="Century"/>
        <family val="1"/>
      </rPr>
      <t>(</t>
    </r>
    <r>
      <rPr>
        <sz val="10.5"/>
        <color theme="1"/>
        <rFont val="ＭＳ 明朝"/>
        <family val="1"/>
        <charset val="128"/>
      </rPr>
      <t>例：手すり</t>
    </r>
    <r>
      <rPr>
        <sz val="10.5"/>
        <color theme="1"/>
        <rFont val="Century"/>
        <family val="1"/>
      </rPr>
      <t>)</t>
    </r>
    <r>
      <rPr>
        <sz val="10.5"/>
        <color theme="1"/>
        <rFont val="ＭＳ 明朝"/>
        <family val="1"/>
        <charset val="128"/>
      </rPr>
      <t>または特別な環境</t>
    </r>
    <r>
      <rPr>
        <sz val="10.5"/>
        <color theme="1"/>
        <rFont val="Century"/>
        <family val="1"/>
      </rPr>
      <t>(</t>
    </r>
    <r>
      <rPr>
        <sz val="10.5"/>
        <color theme="1"/>
        <rFont val="ＭＳ 明朝"/>
        <family val="1"/>
        <charset val="128"/>
      </rPr>
      <t>例：車椅子対応トイレ</t>
    </r>
    <r>
      <rPr>
        <sz val="10.5"/>
        <color theme="1"/>
        <rFont val="Century"/>
        <family val="1"/>
      </rPr>
      <t>)</t>
    </r>
    <r>
      <rPr>
        <sz val="10.5"/>
        <color theme="1"/>
        <rFont val="ＭＳ 明朝"/>
        <family val="1"/>
        <charset val="128"/>
      </rPr>
      <t>が必要</t>
    </r>
  </si>
  <si>
    <t>他人の助けも補助具も特別な環境も不要</t>
  </si>
  <si>
    <t>なし，全ての動作に介助が必要</t>
  </si>
  <si>
    <t>１個</t>
  </si>
  <si>
    <r>
      <t>2-3</t>
    </r>
    <r>
      <rPr>
        <sz val="10.5"/>
        <color theme="1"/>
        <rFont val="ＭＳ 明朝"/>
        <family val="1"/>
        <charset val="128"/>
      </rPr>
      <t>個</t>
    </r>
  </si>
  <si>
    <t>全て</t>
  </si>
  <si>
    <t>除圧動作</t>
    <rPh sb="0" eb="4">
      <t>ジョアツドウサ</t>
    </rPh>
    <phoneticPr fontId="1"/>
  </si>
  <si>
    <t>ベッド移乗</t>
    <phoneticPr fontId="1"/>
  </si>
  <si>
    <r>
      <t>部分的に介助や見守りや補助具</t>
    </r>
    <r>
      <rPr>
        <sz val="10.5"/>
        <color theme="1"/>
        <rFont val="Century"/>
        <family val="1"/>
      </rPr>
      <t>(</t>
    </r>
    <r>
      <rPr>
        <sz val="10.5"/>
        <color theme="1"/>
        <rFont val="ＭＳ 明朝"/>
        <family val="1"/>
        <charset val="128"/>
      </rPr>
      <t>例：トランスファーボード</t>
    </r>
    <r>
      <rPr>
        <sz val="10.5"/>
        <color theme="1"/>
        <rFont val="Century"/>
        <family val="1"/>
      </rPr>
      <t>)</t>
    </r>
    <r>
      <rPr>
        <sz val="10.5"/>
        <color theme="1"/>
        <rFont val="ＭＳ 明朝"/>
        <family val="1"/>
        <charset val="128"/>
      </rPr>
      <t>が必要</t>
    </r>
  </si>
  <si>
    <t>介助も補助具も不要</t>
  </si>
  <si>
    <t>車椅子は使用しない</t>
  </si>
  <si>
    <t>トイレ浴槽</t>
    <phoneticPr fontId="1"/>
  </si>
  <si>
    <r>
      <t>部分的な他人の助けや見守りや補助具</t>
    </r>
    <r>
      <rPr>
        <sz val="10.5"/>
        <color theme="1"/>
        <rFont val="Century"/>
        <family val="1"/>
      </rPr>
      <t>(</t>
    </r>
    <r>
      <rPr>
        <sz val="10.5"/>
        <color theme="1"/>
        <rFont val="ＭＳ 明朝"/>
        <family val="1"/>
        <charset val="128"/>
      </rPr>
      <t>例：手すり</t>
    </r>
    <r>
      <rPr>
        <sz val="10.5"/>
        <color theme="1"/>
        <rFont val="Century"/>
        <family val="1"/>
      </rPr>
      <t>)</t>
    </r>
    <r>
      <rPr>
        <sz val="10.5"/>
        <color theme="1"/>
        <rFont val="ＭＳ 明朝"/>
        <family val="1"/>
        <charset val="128"/>
      </rPr>
      <t>が必要</t>
    </r>
  </si>
  <si>
    <t>他人の助けも補助具も不要</t>
  </si>
  <si>
    <t>屋内移動</t>
    <rPh sb="0" eb="4">
      <t>オクナイ</t>
    </rPh>
    <phoneticPr fontId="1"/>
  </si>
  <si>
    <t>電動車椅子を必要とするか，または手動車椅子を操作するのに部分的に介助が必要</t>
  </si>
  <si>
    <t>手動車椅子で自立している</t>
  </si>
  <si>
    <r>
      <t>歩行時に見守りを必要とする</t>
    </r>
    <r>
      <rPr>
        <sz val="10.5"/>
        <color theme="1"/>
        <rFont val="Century"/>
        <family val="1"/>
      </rPr>
      <t>(</t>
    </r>
    <r>
      <rPr>
        <sz val="10.5"/>
        <color theme="1"/>
        <rFont val="ＭＳ 明朝"/>
        <family val="1"/>
        <charset val="128"/>
      </rPr>
      <t>補助具の要否はどちらでもよい</t>
    </r>
    <r>
      <rPr>
        <sz val="10.5"/>
        <color theme="1"/>
        <rFont val="Century"/>
        <family val="1"/>
      </rPr>
      <t>)</t>
    </r>
  </si>
  <si>
    <t>歩行時に歩行器または松葉杖を使用し，両足を前に同時に振り出す</t>
  </si>
  <si>
    <r>
      <t>歩行時に松葉杖または</t>
    </r>
    <r>
      <rPr>
        <sz val="10.5"/>
        <color theme="1"/>
        <rFont val="Century"/>
        <family val="1"/>
      </rPr>
      <t>T</t>
    </r>
    <r>
      <rPr>
        <sz val="10.5"/>
        <color theme="1"/>
        <rFont val="ＭＳ 明朝"/>
        <family val="1"/>
        <charset val="128"/>
      </rPr>
      <t>字杖</t>
    </r>
    <r>
      <rPr>
        <sz val="10.5"/>
        <color theme="1"/>
        <rFont val="Century"/>
        <family val="1"/>
      </rPr>
      <t>2</t>
    </r>
    <r>
      <rPr>
        <sz val="10.5"/>
        <color theme="1"/>
        <rFont val="ＭＳ 明朝"/>
        <family val="1"/>
        <charset val="128"/>
      </rPr>
      <t>本で歩行し，片足ずつ振り出す</t>
    </r>
  </si>
  <si>
    <t>一本杖で歩行</t>
  </si>
  <si>
    <t>下肢装具のみで歩行</t>
  </si>
  <si>
    <t>補助具なしに歩行</t>
  </si>
  <si>
    <t>屋外</t>
    <rPh sb="0" eb="2">
      <t>オクガ</t>
    </rPh>
    <phoneticPr fontId="1"/>
  </si>
  <si>
    <t>中等度</t>
    <rPh sb="0" eb="3">
      <t>チュウ</t>
    </rPh>
    <phoneticPr fontId="1"/>
  </si>
  <si>
    <t>階段昇降</t>
    <rPh sb="0" eb="4">
      <t>カイダn</t>
    </rPh>
    <phoneticPr fontId="1"/>
  </si>
  <si>
    <t>階段の昇り降り不能</t>
  </si>
  <si>
    <r>
      <t>少なくとも</t>
    </r>
    <r>
      <rPr>
        <sz val="10.5"/>
        <color theme="1"/>
        <rFont val="Century"/>
        <family val="1"/>
      </rPr>
      <t>3</t>
    </r>
    <r>
      <rPr>
        <sz val="10.5"/>
        <color theme="1"/>
        <rFont val="ＭＳ 明朝"/>
        <family val="1"/>
        <charset val="128"/>
      </rPr>
      <t>段は昇り降りできるが，他人の助けや見守りが必要</t>
    </r>
  </si>
  <si>
    <r>
      <t>少なくとも</t>
    </r>
    <r>
      <rPr>
        <sz val="10.5"/>
        <color theme="1"/>
        <rFont val="Century"/>
        <family val="1"/>
      </rPr>
      <t>3</t>
    </r>
    <r>
      <rPr>
        <sz val="10.5"/>
        <color theme="1"/>
        <rFont val="ＭＳ 明朝"/>
        <family val="1"/>
        <charset val="128"/>
      </rPr>
      <t>段は昇り降りできるが，補助具</t>
    </r>
    <r>
      <rPr>
        <sz val="10.5"/>
        <color theme="1"/>
        <rFont val="Century"/>
        <family val="1"/>
      </rPr>
      <t>(</t>
    </r>
    <r>
      <rPr>
        <sz val="10.5"/>
        <color theme="1"/>
        <rFont val="ＭＳ 明朝"/>
        <family val="1"/>
        <charset val="128"/>
      </rPr>
      <t>例：手すり，松葉杖，</t>
    </r>
    <r>
      <rPr>
        <sz val="10.5"/>
        <color theme="1"/>
        <rFont val="Century"/>
        <family val="1"/>
      </rPr>
      <t>T</t>
    </r>
    <r>
      <rPr>
        <sz val="10.5"/>
        <color theme="1"/>
        <rFont val="ＭＳ 明朝"/>
        <family val="1"/>
        <charset val="128"/>
      </rPr>
      <t>字杖</t>
    </r>
    <r>
      <rPr>
        <sz val="10.5"/>
        <color theme="1"/>
        <rFont val="Century"/>
        <family val="1"/>
      </rPr>
      <t>)</t>
    </r>
    <r>
      <rPr>
        <sz val="10.5"/>
        <color theme="1"/>
        <rFont val="ＭＳ 明朝"/>
        <family val="1"/>
        <charset val="128"/>
      </rPr>
      <t>が必要</t>
    </r>
  </si>
  <si>
    <r>
      <t>少なくとも</t>
    </r>
    <r>
      <rPr>
        <sz val="10.5"/>
        <color theme="1"/>
        <rFont val="Century"/>
        <family val="1"/>
      </rPr>
      <t>3</t>
    </r>
    <r>
      <rPr>
        <sz val="10.5"/>
        <color theme="1"/>
        <rFont val="ＭＳ 明朝"/>
        <family val="1"/>
        <charset val="128"/>
      </rPr>
      <t>段は昇り降りでき，他人の助けや見守りや補助具は不要</t>
    </r>
  </si>
  <si>
    <t>車移乗</t>
    <rPh sb="0" eb="3">
      <t>クルマ</t>
    </rPh>
    <phoneticPr fontId="1"/>
  </si>
  <si>
    <t>部分的に介助や見守りや補助具が必要</t>
  </si>
  <si>
    <t>床移乗</t>
    <rPh sb="0" eb="3">
      <t>ユカ</t>
    </rPh>
    <phoneticPr fontId="1"/>
  </si>
  <si>
    <t>他人の助けが必要</t>
  </si>
  <si>
    <t>他人の助けは不要</t>
  </si>
  <si>
    <r>
      <t>以下の質問に対して，</t>
    </r>
    <r>
      <rPr>
        <b/>
        <u/>
        <sz val="10.5"/>
        <color theme="1"/>
        <rFont val="ＭＳ 明朝"/>
        <family val="1"/>
        <charset val="128"/>
      </rPr>
      <t>あなたの現在の状態</t>
    </r>
    <r>
      <rPr>
        <sz val="10.5"/>
        <color theme="1"/>
        <rFont val="ＭＳ 明朝"/>
        <family val="1"/>
        <charset val="128"/>
      </rPr>
      <t>に最も近い文にチェックを付けてください．現在日常生活に制限を生ずる健康上の問題がある場合は，その現在の状態に応じて回答してください．</t>
    </r>
  </si>
  <si>
    <t>注意深く文を読み，一つの質問に一つだけチェックを入れてください．</t>
  </si>
  <si>
    <t>食べること</t>
    <rPh sb="0" eb="1">
      <t>タベル</t>
    </rPh>
    <phoneticPr fontId="1"/>
  </si>
  <si>
    <t>入浴上半身</t>
    <rPh sb="0" eb="5">
      <t>ニュウヨク</t>
    </rPh>
    <phoneticPr fontId="1"/>
  </si>
  <si>
    <t>入浴下半身</t>
    <rPh sb="0" eb="1">
      <t>ニュウヨク</t>
    </rPh>
    <rPh sb="2" eb="5">
      <t>カハンシn</t>
    </rPh>
    <phoneticPr fontId="1"/>
  </si>
  <si>
    <t>更衣上半身</t>
    <rPh sb="0" eb="5">
      <t>コウイ</t>
    </rPh>
    <phoneticPr fontId="1"/>
  </si>
  <si>
    <t>更衣下半身</t>
    <rPh sb="0" eb="1">
      <t>コウイカハンス</t>
    </rPh>
    <phoneticPr fontId="1"/>
  </si>
  <si>
    <t>整容</t>
    <rPh sb="0" eb="2">
      <t xml:space="preserve">セイヨウ </t>
    </rPh>
    <phoneticPr fontId="1"/>
  </si>
  <si>
    <t>排尿6A</t>
    <rPh sb="0" eb="2">
      <t>ハイニョウ</t>
    </rPh>
    <phoneticPr fontId="1"/>
  </si>
  <si>
    <t>排尿6B</t>
    <rPh sb="0" eb="1">
      <t>ハイニョウ</t>
    </rPh>
    <phoneticPr fontId="1"/>
  </si>
  <si>
    <t>排尿6C</t>
    <rPh sb="0" eb="2">
      <t>ハイニョウ</t>
    </rPh>
    <phoneticPr fontId="1"/>
  </si>
  <si>
    <t>排便7A</t>
    <rPh sb="0" eb="2">
      <t>ハイベn</t>
    </rPh>
    <phoneticPr fontId="1"/>
  </si>
  <si>
    <t>排便7B</t>
    <rPh sb="0" eb="2">
      <t>ハイベn</t>
    </rPh>
    <phoneticPr fontId="1"/>
  </si>
  <si>
    <t>排便7C</t>
    <rPh sb="0" eb="2">
      <t>ハイベn</t>
    </rPh>
    <phoneticPr fontId="1"/>
  </si>
  <si>
    <t>トイレ浴槽移乗</t>
    <rPh sb="0" eb="2">
      <t>トイレヨクソウ</t>
    </rPh>
    <phoneticPr fontId="1"/>
  </si>
  <si>
    <t>階段</t>
    <rPh sb="0" eb="2">
      <t>カイダn</t>
    </rPh>
    <phoneticPr fontId="1"/>
  </si>
  <si>
    <t>項目</t>
    <rPh sb="0" eb="2">
      <t>コウモク</t>
    </rPh>
    <phoneticPr fontId="1"/>
  </si>
  <si>
    <t>手洗い，洗顔，歯磨き，整髪，髭剃り，化粧といった行為について考えてください．</t>
  </si>
  <si>
    <t>呼吸気切</t>
    <rPh sb="0" eb="2">
      <t>コキュウ</t>
    </rPh>
    <rPh sb="2" eb="4">
      <t>k</t>
    </rPh>
    <phoneticPr fontId="1"/>
  </si>
  <si>
    <t>呼吸気切無し</t>
    <rPh sb="0" eb="1">
      <t>コキュウ</t>
    </rPh>
    <rPh sb="2" eb="5">
      <t>k</t>
    </rPh>
    <phoneticPr fontId="1"/>
  </si>
  <si>
    <t>気管切開有無</t>
    <rPh sb="0" eb="4">
      <t>キカンセ</t>
    </rPh>
    <rPh sb="4" eb="6">
      <t>ウム</t>
    </rPh>
    <phoneticPr fontId="1"/>
  </si>
  <si>
    <t>屋内車椅子有無</t>
    <rPh sb="0" eb="2">
      <t>オクナイ</t>
    </rPh>
    <rPh sb="2" eb="7">
      <t>クルマ</t>
    </rPh>
    <phoneticPr fontId="1"/>
  </si>
  <si>
    <t>屋内歩行</t>
    <rPh sb="0" eb="2">
      <t>オクナイ</t>
    </rPh>
    <rPh sb="2" eb="4">
      <t>ホコウ</t>
    </rPh>
    <phoneticPr fontId="1"/>
  </si>
  <si>
    <t>中等度車椅子有無</t>
    <rPh sb="0" eb="3">
      <t>チュウテ</t>
    </rPh>
    <rPh sb="3" eb="8">
      <t>クルマ</t>
    </rPh>
    <phoneticPr fontId="1"/>
  </si>
  <si>
    <t>中等度車椅子</t>
    <rPh sb="0" eb="3">
      <t>チュウ</t>
    </rPh>
    <rPh sb="3" eb="4">
      <t>クルマ</t>
    </rPh>
    <phoneticPr fontId="1"/>
  </si>
  <si>
    <t>屋内車椅子</t>
    <rPh sb="0" eb="2">
      <t>オクナイ</t>
    </rPh>
    <rPh sb="2" eb="5">
      <t>クルマ</t>
    </rPh>
    <phoneticPr fontId="1"/>
  </si>
  <si>
    <t>中等度歩行</t>
    <rPh sb="0" eb="3">
      <t xml:space="preserve">チュウトウド </t>
    </rPh>
    <rPh sb="3" eb="5">
      <t>ホコウ</t>
    </rPh>
    <phoneticPr fontId="1"/>
  </si>
  <si>
    <t>屋外車椅子有無</t>
    <rPh sb="0" eb="7">
      <t>オクガイ</t>
    </rPh>
    <phoneticPr fontId="1"/>
  </si>
  <si>
    <t>屋外車椅子</t>
    <rPh sb="0" eb="3">
      <t>オクガイ</t>
    </rPh>
    <phoneticPr fontId="1"/>
  </si>
  <si>
    <t>屋外歩行</t>
    <rPh sb="0" eb="1">
      <t>オクガ</t>
    </rPh>
    <rPh sb="2" eb="4">
      <t>ホコウ</t>
    </rPh>
    <phoneticPr fontId="1"/>
  </si>
  <si>
    <t>膀胱を空にする方法について考えてください．</t>
  </si>
  <si>
    <t>トイレの使用，すなわち陰部の清潔，手洗い，服の脱ぎ着，生理用ナプキンまたはおむつの使用について考えてください．</t>
  </si>
  <si>
    <t>・ベッド上で上半身の向きを変える</t>
  </si>
  <si>
    <t>・ベッド上で下半身の向きを変える</t>
  </si>
  <si>
    <t>・起き上がる</t>
  </si>
  <si>
    <t>この質問は車椅子やベッドからトイレ用車椅子への乗り移りも含みます．</t>
  </si>
  <si>
    <t>乗り移りは車椅子の車への積み下ろしも含みます．</t>
  </si>
  <si>
    <t>呼吸点数</t>
    <rPh sb="0" eb="4">
      <t>コキュウ</t>
    </rPh>
    <phoneticPr fontId="1"/>
  </si>
  <si>
    <t>呼吸採点表</t>
    <rPh sb="0" eb="5">
      <t>コキュウ</t>
    </rPh>
    <phoneticPr fontId="1"/>
  </si>
  <si>
    <t>チューブ有無</t>
    <rPh sb="4" eb="6">
      <t>ウム</t>
    </rPh>
    <phoneticPr fontId="1"/>
  </si>
  <si>
    <t>呼吸気切</t>
    <rPh sb="0" eb="4">
      <t>コキュウ</t>
    </rPh>
    <phoneticPr fontId="1"/>
  </si>
  <si>
    <t>呼吸気切無し</t>
    <rPh sb="0" eb="4">
      <t>コキュウ</t>
    </rPh>
    <rPh sb="4" eb="5">
      <t xml:space="preserve">ナシ </t>
    </rPh>
    <phoneticPr fontId="1"/>
  </si>
  <si>
    <t>排便点数</t>
    <rPh sb="0" eb="1">
      <t>ハイベn</t>
    </rPh>
    <phoneticPr fontId="1"/>
  </si>
  <si>
    <t>屋内移動点数</t>
    <rPh sb="0" eb="6">
      <t>オクナイ</t>
    </rPh>
    <phoneticPr fontId="1"/>
  </si>
  <si>
    <t>中等度点数</t>
    <rPh sb="0" eb="3">
      <t>チュウ</t>
    </rPh>
    <rPh sb="3" eb="5">
      <t>テンスウ</t>
    </rPh>
    <phoneticPr fontId="1"/>
  </si>
  <si>
    <t>屋外点数</t>
    <rPh sb="0" eb="1">
      <t>オクガイ</t>
    </rPh>
    <phoneticPr fontId="1"/>
  </si>
  <si>
    <t>jSCIM-SR合計</t>
    <rPh sb="8" eb="10">
      <t>ゴウケイ</t>
    </rPh>
    <phoneticPr fontId="1"/>
  </si>
  <si>
    <t>各項目の点数</t>
    <rPh sb="0" eb="3">
      <t>カクコウ</t>
    </rPh>
    <phoneticPr fontId="1"/>
  </si>
  <si>
    <t>中項目の点数</t>
    <rPh sb="0" eb="3">
      <t>チュウ</t>
    </rPh>
    <phoneticPr fontId="1"/>
  </si>
  <si>
    <t>項目1-４の合計</t>
    <rPh sb="0" eb="2">
      <t xml:space="preserve"> </t>
    </rPh>
    <rPh sb="6" eb="8">
      <t>ゴウ</t>
    </rPh>
    <phoneticPr fontId="1"/>
  </si>
  <si>
    <t>セルフケア</t>
    <phoneticPr fontId="1"/>
  </si>
  <si>
    <t>呼吸・排泄</t>
    <rPh sb="0" eb="5">
      <t>コキュウ</t>
    </rPh>
    <phoneticPr fontId="1"/>
  </si>
  <si>
    <t>項目5-8の合計</t>
    <rPh sb="0" eb="2">
      <t>コウモク</t>
    </rPh>
    <rPh sb="6" eb="8">
      <t>ゴウケ</t>
    </rPh>
    <phoneticPr fontId="1"/>
  </si>
  <si>
    <t>移動</t>
    <rPh sb="0" eb="2">
      <t>イドウ</t>
    </rPh>
    <phoneticPr fontId="1"/>
  </si>
  <si>
    <t>項目9-17の合計</t>
    <rPh sb="0" eb="2">
      <t>コウモク</t>
    </rPh>
    <phoneticPr fontId="1"/>
  </si>
  <si>
    <t>/1</t>
    <phoneticPr fontId="1"/>
  </si>
  <si>
    <t>/2</t>
    <phoneticPr fontId="1"/>
  </si>
  <si>
    <t>/3</t>
    <phoneticPr fontId="1"/>
  </si>
  <si>
    <t>/8</t>
    <phoneticPr fontId="1"/>
  </si>
  <si>
    <t>/6</t>
    <phoneticPr fontId="1"/>
  </si>
  <si>
    <t>/5</t>
    <phoneticPr fontId="1"/>
  </si>
  <si>
    <t>/10</t>
    <phoneticPr fontId="1"/>
  </si>
  <si>
    <t>/15</t>
    <phoneticPr fontId="1"/>
  </si>
  <si>
    <t>/4</t>
    <phoneticPr fontId="1"/>
  </si>
  <si>
    <t>/20</t>
    <phoneticPr fontId="1"/>
  </si>
  <si>
    <t>/40</t>
    <phoneticPr fontId="1"/>
  </si>
  <si>
    <r>
      <t>・車椅子上でのプッシュアップ</t>
    </r>
    <r>
      <rPr>
        <sz val="12"/>
        <color theme="1"/>
        <rFont val="游ゴシック"/>
        <family val="3"/>
        <charset val="128"/>
        <scheme val="minor"/>
      </rPr>
      <t>(補助具の要否はどちらでもよい)</t>
    </r>
  </si>
  <si>
    <r>
      <t xml:space="preserve">6A, </t>
    </r>
    <r>
      <rPr>
        <sz val="12"/>
        <color theme="1"/>
        <rFont val="游ゴシック"/>
        <family val="3"/>
        <charset val="128"/>
        <scheme val="minor"/>
      </rPr>
      <t>留置カテーテルの使用</t>
    </r>
  </si>
  <si>
    <r>
      <t xml:space="preserve">6B, </t>
    </r>
    <r>
      <rPr>
        <sz val="12"/>
        <color theme="1"/>
        <rFont val="游ゴシック"/>
        <family val="3"/>
        <charset val="128"/>
        <scheme val="minor"/>
      </rPr>
      <t>間欠的導尿</t>
    </r>
  </si>
  <si>
    <r>
      <t xml:space="preserve">6C, </t>
    </r>
    <r>
      <rPr>
        <sz val="12"/>
        <color theme="1"/>
        <rFont val="游ゴシック"/>
        <family val="3"/>
        <charset val="128"/>
        <scheme val="minor"/>
      </rPr>
      <t>集尿器(例：コンドーム型カテーテル，おむつ，尿パッド)の使用</t>
    </r>
  </si>
  <si>
    <r>
      <t xml:space="preserve">7A, </t>
    </r>
    <r>
      <rPr>
        <sz val="12"/>
        <color theme="1"/>
        <rFont val="游ゴシック"/>
        <family val="3"/>
        <charset val="128"/>
        <scheme val="minor"/>
      </rPr>
      <t>排便管理に他人の助け(例：座薬の挿入)が必要ですか?</t>
    </r>
  </si>
  <si>
    <r>
      <t xml:space="preserve">7B, </t>
    </r>
    <r>
      <rPr>
        <sz val="12"/>
        <color theme="1"/>
        <rFont val="游ゴシック"/>
        <family val="3"/>
        <charset val="128"/>
        <scheme val="minor"/>
      </rPr>
      <t>排便は</t>
    </r>
  </si>
  <si>
    <r>
      <t xml:space="preserve">7C, </t>
    </r>
    <r>
      <rPr>
        <sz val="12"/>
        <color theme="1"/>
        <rFont val="游ゴシック"/>
        <family val="3"/>
        <charset val="128"/>
        <scheme val="minor"/>
      </rPr>
      <t>便失禁(失敗)が起こるのは</t>
    </r>
  </si>
  <si>
    <r>
      <t>「</t>
    </r>
    <r>
      <rPr>
        <sz val="12"/>
        <color theme="1"/>
        <rFont val="游ゴシック"/>
        <family val="3"/>
        <charset val="128"/>
        <scheme val="minor"/>
      </rPr>
      <t>上半身と頭を洗う」は，石鹸でこすり，乾かし，蛇口の開け閉めをすることを含みます．</t>
    </r>
  </si>
  <si>
    <r>
      <t>「</t>
    </r>
    <r>
      <rPr>
        <sz val="12"/>
        <color theme="1"/>
        <rFont val="游ゴシック"/>
        <family val="3"/>
        <charset val="128"/>
        <scheme val="minor"/>
      </rPr>
      <t>下半身を洗う」は，石鹸でこすり，乾かし，蛇口の開け閉めをすることを含みます．</t>
    </r>
  </si>
  <si>
    <r>
      <t>「</t>
    </r>
    <r>
      <rPr>
        <sz val="12"/>
        <color theme="1"/>
        <rFont val="游ゴシック"/>
        <family val="3"/>
        <charset val="128"/>
        <scheme val="minor"/>
      </rPr>
      <t>上半身の更衣」は，Tシャツ，ブラウス，シャツ，ブラジャー，ショール，装具(例：上肢装具，頚椎カラー，コルセット)といった衣服を着たり脱いだりすることを含みます．</t>
    </r>
  </si>
  <si>
    <r>
      <t>・</t>
    </r>
    <r>
      <rPr>
        <sz val="12"/>
        <color theme="1"/>
        <rFont val="游ゴシック"/>
        <family val="3"/>
        <charset val="128"/>
        <scheme val="minor"/>
      </rPr>
      <t>簡単に脱ぎ着できる衣服とはボタン，ファスナー，くつひもの無い衣服です．</t>
    </r>
  </si>
  <si>
    <r>
      <t>・</t>
    </r>
    <r>
      <rPr>
        <sz val="12"/>
        <color theme="1"/>
        <rFont val="游ゴシック"/>
        <family val="3"/>
        <charset val="128"/>
        <scheme val="minor"/>
      </rPr>
      <t>脱ぎ着が困難な衣服とはボタン，ファスナー，くつひものある衣服です．</t>
    </r>
  </si>
  <si>
    <r>
      <t>「下半身の更衣」は，半ズボン，長ズボン，靴，靴下，ベルト，装具</t>
    </r>
    <r>
      <rPr>
        <sz val="12"/>
        <color theme="1"/>
        <rFont val="游ゴシック"/>
        <family val="3"/>
        <charset val="128"/>
        <scheme val="minor"/>
      </rPr>
      <t>(例：下肢装具)といった衣服を着たり脱いだりすることを含みます．</t>
    </r>
  </si>
  <si>
    <t>合計点</t>
    <rPh sb="0" eb="3">
      <t>ゴウケイ</t>
    </rPh>
    <phoneticPr fontId="1"/>
  </si>
  <si>
    <t>合計</t>
    <rPh sb="0" eb="2">
      <t>ゴウケイ</t>
    </rPh>
    <phoneticPr fontId="1"/>
  </si>
  <si>
    <t>/100</t>
    <phoneticPr fontId="1"/>
  </si>
  <si>
    <t>1, 食べることや飲むこと</t>
  </si>
  <si>
    <t>2A, 上半身と頭を洗う</t>
  </si>
  <si>
    <t>2B, 下半身を洗う</t>
  </si>
  <si>
    <t>3A, 上半身の更衣</t>
  </si>
  <si>
    <t>3B, 下半身の更衣</t>
  </si>
  <si>
    <t>4, 身づくろい</t>
  </si>
  <si>
    <t>5, 呼吸</t>
  </si>
  <si>
    <t>6, 排尿管理</t>
  </si>
  <si>
    <t>7, 排便管理</t>
  </si>
  <si>
    <t>8, トイレの使用</t>
  </si>
  <si>
    <t>9, 介助や電動器具なしに以下の4つの動作のうちいくつできますか．</t>
  </si>
  <si>
    <t>10, ベッドから車椅子への乗り移り</t>
  </si>
  <si>
    <t>11, 車椅子からトイレや浴槽への乗り移り</t>
  </si>
  <si>
    <t>12, 屋内の移動</t>
  </si>
  <si>
    <t>13, 中程度の距離(10-100m)の移動</t>
  </si>
  <si>
    <t>14, 100m以上の屋外の移動</t>
  </si>
  <si>
    <t>15, 階段昇降</t>
  </si>
  <si>
    <t>16, 車椅子から車への乗り移り</t>
  </si>
  <si>
    <t>17, 床から車椅子への乗り移り</t>
  </si>
  <si>
    <t>移動点数表</t>
    <rPh sb="0" eb="5">
      <t>イドウ</t>
    </rPh>
    <phoneticPr fontId="1"/>
  </si>
  <si>
    <t>車椅子有無</t>
    <rPh sb="0" eb="3">
      <t>クルマ</t>
    </rPh>
    <rPh sb="3" eb="5">
      <t>クルマ</t>
    </rPh>
    <phoneticPr fontId="1"/>
  </si>
  <si>
    <t>車椅子</t>
    <rPh sb="0" eb="3">
      <t>クルマ</t>
    </rPh>
    <phoneticPr fontId="1"/>
  </si>
  <si>
    <t>歩行</t>
    <rPh sb="0" eb="2">
      <t>ホコウ</t>
    </rPh>
    <phoneticPr fontId="1"/>
  </si>
  <si>
    <t>移動点数</t>
    <rPh sb="0" eb="2">
      <t>イドウ</t>
    </rPh>
    <rPh sb="2" eb="4">
      <t>テンスウ</t>
    </rPh>
    <phoneticPr fontId="1"/>
  </si>
  <si>
    <t>＊該当するものを選んでください</t>
    <rPh sb="1" eb="3">
      <t>ガイトウ</t>
    </rPh>
    <rPh sb="8" eb="9">
      <t>エランデ</t>
    </rPh>
    <phoneticPr fontId="1"/>
  </si>
  <si>
    <t>N/A</t>
    <phoneticPr fontId="1"/>
  </si>
  <si>
    <t>＊必要な場合、上のボタンを押し、該当するものを選択してください</t>
    <rPh sb="1" eb="3">
      <t>ヒツヨウ</t>
    </rPh>
    <rPh sb="7" eb="8">
      <t>ウエノ</t>
    </rPh>
    <rPh sb="13" eb="14">
      <t>オセィ</t>
    </rPh>
    <rPh sb="16" eb="18">
      <t>ガイトウ</t>
    </rPh>
    <rPh sb="23" eb="25">
      <t>センタク</t>
    </rPh>
    <phoneticPr fontId="1"/>
  </si>
  <si>
    <t>＊不要な場合、上のボタンを押し、該当するものを選択してください</t>
    <rPh sb="1" eb="3">
      <t>フヨウ</t>
    </rPh>
    <rPh sb="7" eb="8">
      <t>ウエノ</t>
    </rPh>
    <rPh sb="13" eb="14">
      <t>オセィ</t>
    </rPh>
    <rPh sb="16" eb="18">
      <t>ガイトウ</t>
    </rPh>
    <rPh sb="23" eb="25">
      <t>センタク</t>
    </rPh>
    <phoneticPr fontId="1"/>
  </si>
  <si>
    <t>＊歩行の場合、上のボタンを押し、該当するものを選択してください</t>
    <rPh sb="0" eb="1">
      <t>＊</t>
    </rPh>
    <rPh sb="1" eb="3">
      <t>HOKO</t>
    </rPh>
    <rPh sb="4" eb="6">
      <t>バアイ</t>
    </rPh>
    <rPh sb="7" eb="8">
      <t>ウエノ</t>
    </rPh>
    <phoneticPr fontId="1"/>
  </si>
  <si>
    <t>車椅子有無</t>
    <rPh sb="0" eb="3">
      <t>クルマイ</t>
    </rPh>
    <rPh sb="3" eb="5">
      <t>クルマイ</t>
    </rPh>
    <phoneticPr fontId="1"/>
  </si>
  <si>
    <t>移動点数</t>
    <rPh sb="0" eb="4">
      <t>イドウ</t>
    </rPh>
    <phoneticPr fontId="1"/>
  </si>
  <si>
    <t>項目を全て選択していない限り合計点は表示されません</t>
    <rPh sb="0" eb="2">
      <t>コウモク</t>
    </rPh>
    <rPh sb="3" eb="4">
      <t>スベテ</t>
    </rPh>
    <rPh sb="5" eb="7">
      <t>センタク</t>
    </rPh>
    <rPh sb="14" eb="17">
      <t>ゴウケイ</t>
    </rPh>
    <rPh sb="18" eb="20">
      <t>ヒョウ</t>
    </rPh>
    <phoneticPr fontId="1"/>
  </si>
  <si>
    <t>本書式の無断での頒布・改変を禁じます。慶應義塾大学医学部リハビリテーション医学教室/独立行政法人国立病院機構村山医療センター</t>
    <rPh sb="0" eb="3">
      <t>ホンセィオ</t>
    </rPh>
    <rPh sb="4" eb="6">
      <t>ムダn</t>
    </rPh>
    <rPh sb="8" eb="10">
      <t>ハンプ</t>
    </rPh>
    <rPh sb="11" eb="13">
      <t>カイヘn</t>
    </rPh>
    <rPh sb="14" eb="15">
      <t>キンズ</t>
    </rPh>
    <rPh sb="19" eb="28">
      <t>ケイオウ</t>
    </rPh>
    <rPh sb="42" eb="54">
      <t>ドクリテゥ</t>
    </rPh>
    <rPh sb="54" eb="58">
      <t>m</t>
    </rPh>
    <phoneticPr fontId="1"/>
  </si>
  <si>
    <t xml:space="preserve">参考文献：Takeuchi S, Uemura O, Unai K, Liu M., Adaptation and validation of the Japanese version of the Spinal Cord Independence Measure (SCIM III) self-report. Spinal Cord 2021. https://doi.org/10.1038/s41393-021-00633-5 </t>
    <rPh sb="0" eb="4">
      <t>サンコウブンケン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</si>
</sst>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font>
      <sz val="12"/>
      <color theme="1"/>
      <name val="游ゴシック"/>
      <family val="2"/>
      <charset val="128"/>
      <scheme val="minor"/>
    </font>
    <font>
      <sz val="6"/>
      <name val="游ゴシック"/>
      <family val="2"/>
      <charset val="128"/>
      <scheme val="minor"/>
    </font>
    <font>
      <sz val="10.5"/>
      <color theme="1"/>
      <name val="ＭＳ 明朝"/>
      <family val="1"/>
      <charset val="128"/>
    </font>
    <font>
      <sz val="10.5"/>
      <color theme="1"/>
      <name val="Century"/>
      <family val="1"/>
    </font>
    <font>
      <b/>
      <u/>
      <sz val="10.5"/>
      <color theme="1"/>
      <name val="ＭＳ 明朝"/>
      <family val="1"/>
      <charset val="128"/>
    </font>
    <font>
      <sz val="13"/>
      <color rgb="FF000000"/>
      <name val="游ゴシック"/>
      <family val="3"/>
      <charset val="128"/>
    </font>
    <font>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sz val="13"/>
      <color rgb="FF000000"/>
      <name val="Lucida Grande"/>
    </font>
  </fonts>
  <fills count="11">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9" tint="0.59999389629810485"/>
        <bgColor indexed="65"/>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0">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cellStyleXfs>
  <cellXfs count="35">
    <xf numFmtId="0" fontId="0" fillId="0" borderId="0" xfId="0">
      <alignment vertical="center"/>
    </xf>
    <xf numFmtId="0" fontId="2" fillId="0" borderId="0" xfId="0" applyFont="1">
      <alignment vertical="center"/>
    </xf>
    <xf numFmtId="56" fontId="0" fillId="0" borderId="0" xfId="0" applyNumberFormat="1">
      <alignment vertical="center"/>
    </xf>
    <xf numFmtId="0" fontId="3" fillId="0" borderId="0" xfId="0" applyFont="1">
      <alignment vertical="center"/>
    </xf>
    <xf numFmtId="0" fontId="2" fillId="0" borderId="0" xfId="0" applyFont="1" applyAlignment="1">
      <alignment horizontal="justify" vertical="center"/>
    </xf>
    <xf numFmtId="0" fontId="6" fillId="9" borderId="0" xfId="8" applyAlignment="1">
      <alignment horizontal="justify" vertical="center"/>
    </xf>
    <xf numFmtId="0" fontId="6" fillId="9" borderId="0" xfId="8">
      <alignment vertical="center"/>
    </xf>
    <xf numFmtId="0" fontId="6" fillId="9" borderId="1" xfId="8" applyBorder="1">
      <alignment vertical="center"/>
    </xf>
    <xf numFmtId="0" fontId="6" fillId="9" borderId="0" xfId="8" applyBorder="1">
      <alignment vertical="center"/>
    </xf>
    <xf numFmtId="0" fontId="6" fillId="4" borderId="0" xfId="3" applyAlignment="1">
      <alignment horizontal="justify" vertical="center"/>
    </xf>
    <xf numFmtId="0" fontId="6" fillId="4" borderId="0" xfId="3">
      <alignment vertical="center"/>
    </xf>
    <xf numFmtId="0" fontId="6" fillId="4" borderId="1" xfId="3" applyBorder="1">
      <alignment vertical="center"/>
    </xf>
    <xf numFmtId="0" fontId="6" fillId="4" borderId="0" xfId="3" applyBorder="1">
      <alignment vertical="center"/>
    </xf>
    <xf numFmtId="0" fontId="6" fillId="2" borderId="0" xfId="1" applyAlignment="1">
      <alignment horizontal="justify" vertical="center"/>
    </xf>
    <xf numFmtId="0" fontId="6" fillId="2" borderId="0" xfId="1">
      <alignment vertical="center"/>
    </xf>
    <xf numFmtId="0" fontId="6" fillId="2" borderId="1" xfId="1" applyBorder="1">
      <alignment vertical="center"/>
    </xf>
    <xf numFmtId="0" fontId="6" fillId="6" borderId="0" xfId="5">
      <alignment vertical="center"/>
    </xf>
    <xf numFmtId="0" fontId="8" fillId="2" borderId="0" xfId="1" applyFont="1" applyAlignment="1">
      <alignment horizontal="justify" vertical="center"/>
    </xf>
    <xf numFmtId="0" fontId="8" fillId="4" borderId="0" xfId="3" applyFont="1" applyAlignment="1">
      <alignment horizontal="justify" vertical="center"/>
    </xf>
    <xf numFmtId="0" fontId="8" fillId="4" borderId="0" xfId="3" applyFont="1">
      <alignment vertical="center"/>
    </xf>
    <xf numFmtId="0" fontId="8" fillId="9" borderId="0" xfId="8" applyFont="1" applyAlignment="1">
      <alignment horizontal="justify" vertical="center"/>
    </xf>
    <xf numFmtId="0" fontId="6" fillId="6" borderId="0" xfId="5" applyNumberFormat="1">
      <alignment vertical="center"/>
    </xf>
    <xf numFmtId="0" fontId="6" fillId="6" borderId="1" xfId="5" applyNumberFormat="1" applyBorder="1">
      <alignment vertical="center"/>
    </xf>
    <xf numFmtId="0" fontId="6" fillId="3" borderId="0" xfId="2">
      <alignment vertical="center"/>
    </xf>
    <xf numFmtId="0" fontId="6" fillId="3" borderId="1" xfId="2" applyBorder="1">
      <alignment vertical="center"/>
    </xf>
    <xf numFmtId="0" fontId="6" fillId="5" borderId="0" xfId="4">
      <alignment vertical="center"/>
    </xf>
    <xf numFmtId="0" fontId="6" fillId="5" borderId="1" xfId="4" applyBorder="1">
      <alignment vertical="center"/>
    </xf>
    <xf numFmtId="0" fontId="6" fillId="10" borderId="0" xfId="9">
      <alignment vertical="center"/>
    </xf>
    <xf numFmtId="0" fontId="6" fillId="10" borderId="1" xfId="9" applyBorder="1">
      <alignment vertical="center"/>
    </xf>
    <xf numFmtId="0" fontId="6" fillId="7" borderId="0" xfId="6">
      <alignment vertical="center"/>
    </xf>
    <xf numFmtId="0" fontId="6" fillId="8" borderId="0" xfId="7">
      <alignment vertical="center"/>
    </xf>
    <xf numFmtId="176" fontId="6" fillId="6" borderId="0" xfId="5" applyNumberFormat="1">
      <alignment vertical="center"/>
    </xf>
    <xf numFmtId="0" fontId="0" fillId="0" borderId="0" xfId="0" applyProtection="1">
      <alignment vertical="center"/>
      <protection locked="0"/>
    </xf>
    <xf numFmtId="0" fontId="6" fillId="7" borderId="0" xfId="6" applyAlignment="1">
      <alignment vertical="center" wrapText="1"/>
    </xf>
    <xf numFmtId="0" fontId="0" fillId="0" borderId="0" xfId="0" applyAlignment="1">
      <alignment horizontal="center" vertical="center"/>
    </xf>
  </cellXfs>
  <cellStyles count="10">
    <cellStyle name="20% - アクセント 1" xfId="1" builtinId="30"/>
    <cellStyle name="20% - アクセント 2" xfId="3" builtinId="34"/>
    <cellStyle name="20% - アクセント 3" xfId="5" builtinId="38"/>
    <cellStyle name="20% - アクセント 4" xfId="6" builtinId="42"/>
    <cellStyle name="20% - アクセント 5" xfId="7" builtinId="46"/>
    <cellStyle name="20% - アクセント 6" xfId="8" builtinId="50"/>
    <cellStyle name="40% - アクセント 1" xfId="2" builtinId="31"/>
    <cellStyle name="40% - アクセント 2" xfId="4" builtinId="35"/>
    <cellStyle name="40% - アクセント 6" xfId="9" builtinId="5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combo" dx="15" fmlaLink="点数計算!$E$16" fmlaRange="点数計算!$D$3:$D$8" noThreeD="1" sel="1" val="0"/>
</file>

<file path=xl/ctrlProps/ctrlProp10.xml><?xml version="1.0" encoding="utf-8"?>
<formControlPr xmlns="http://schemas.microsoft.com/office/spreadsheetml/2009/9/main" objectType="Drop" dropStyle="combo" dx="15" fmlaLink="点数計算!$E$24" fmlaRange="点数計算!$S$7:$S$10" noThreeD="1" sel="1" val="0"/>
</file>

<file path=xl/ctrlProps/ctrlProp11.xml><?xml version="1.0" encoding="utf-8"?>
<formControlPr xmlns="http://schemas.microsoft.com/office/spreadsheetml/2009/9/main" objectType="Drop" dropStyle="combo" dx="15" fmlaLink="点数計算!$E$25" fmlaRange="点数計算!$U$3:$U$5" noThreeD="1" sel="1" val="0"/>
</file>

<file path=xl/ctrlProps/ctrlProp12.xml><?xml version="1.0" encoding="utf-8"?>
<formControlPr xmlns="http://schemas.microsoft.com/office/spreadsheetml/2009/9/main" objectType="Drop" dropStyle="combo" dx="15" fmlaLink="点数計算!$E$26" fmlaRange="点数計算!$V$3:$V$7" noThreeD="1" sel="1" val="0"/>
</file>

<file path=xl/ctrlProps/ctrlProp13.xml><?xml version="1.0" encoding="utf-8"?>
<formControlPr xmlns="http://schemas.microsoft.com/office/spreadsheetml/2009/9/main" objectType="Drop" dropStyle="combo" dx="15" fmlaLink="点数計算!$E$27" fmlaRange="点数計算!$W$3:$W$7" noThreeD="1" sel="1" val="0"/>
</file>

<file path=xl/ctrlProps/ctrlProp14.xml><?xml version="1.0" encoding="utf-8"?>
<formControlPr xmlns="http://schemas.microsoft.com/office/spreadsheetml/2009/9/main" objectType="Drop" dropStyle="combo" dx="15" fmlaLink="点数計算!$E$28" fmlaRange="点数計算!$X$3:$X$5" noThreeD="1" sel="1" val="0"/>
</file>

<file path=xl/ctrlProps/ctrlProp15.xml><?xml version="1.0" encoding="utf-8"?>
<formControlPr xmlns="http://schemas.microsoft.com/office/spreadsheetml/2009/9/main" objectType="Drop" dropStyle="combo" dx="15" fmlaLink="点数計算!$E$29" fmlaRange="点数計算!$Y$3:$Y$5" noThreeD="1" sel="1" val="0"/>
</file>

<file path=xl/ctrlProps/ctrlProp16.xml><?xml version="1.0" encoding="utf-8"?>
<formControlPr xmlns="http://schemas.microsoft.com/office/spreadsheetml/2009/9/main" objectType="Drop" dropStyle="combo" dx="15" fmlaLink="点数計算!$E$30" fmlaRange="点数計算!$Z$3:$Z$6" noThreeD="1" sel="1" val="0"/>
</file>

<file path=xl/ctrlProps/ctrlProp17.xml><?xml version="1.0" encoding="utf-8"?>
<formControlPr xmlns="http://schemas.microsoft.com/office/spreadsheetml/2009/9/main" objectType="Drop" dropStyle="combo" dx="15" fmlaLink="点数計算!$E$31" fmlaRange="点数計算!$AA$3:$AA$8" noThreeD="1" sel="1" val="0"/>
</file>

<file path=xl/ctrlProps/ctrlProp18.xml><?xml version="1.0" encoding="utf-8"?>
<formControlPr xmlns="http://schemas.microsoft.com/office/spreadsheetml/2009/9/main" objectType="Drop" dropStyle="combo" dx="15" fmlaLink="点数計算!$E$32" fmlaRange="点数計算!$AC$3:$AC$7" noThreeD="1" sel="1" val="0"/>
</file>

<file path=xl/ctrlProps/ctrlProp19.xml><?xml version="1.0" encoding="utf-8"?>
<formControlPr xmlns="http://schemas.microsoft.com/office/spreadsheetml/2009/9/main" objectType="Drop" dropStyle="combo" dx="15" fmlaLink="点数計算!$E$33" fmlaRange="点数計算!$AE$3:$AE$7" noThreeD="1" sel="1" val="0"/>
</file>

<file path=xl/ctrlProps/ctrlProp2.xml><?xml version="1.0" encoding="utf-8"?>
<formControlPr xmlns="http://schemas.microsoft.com/office/spreadsheetml/2009/9/main" objectType="Drop" dropStyle="combo" dx="15" fmlaLink="点数計算!$E$17" fmlaRange="点数計算!$F$3:$F$7" noThreeD="1" sel="1" val="0"/>
</file>

<file path=xl/ctrlProps/ctrlProp20.xml><?xml version="1.0" encoding="utf-8"?>
<formControlPr xmlns="http://schemas.microsoft.com/office/spreadsheetml/2009/9/main" objectType="Drop" dropStyle="combo" dx="15" fmlaLink="点数計算!$E$34" fmlaRange="点数計算!$AG$3:$AG$7" noThreeD="1" sel="1" val="0"/>
</file>

<file path=xl/ctrlProps/ctrlProp21.xml><?xml version="1.0" encoding="utf-8"?>
<formControlPr xmlns="http://schemas.microsoft.com/office/spreadsheetml/2009/9/main" objectType="Drop" dropStyle="combo" dx="15" fmlaLink="点数計算!$E$36" fmlaRange="点数計算!$AI$3:$AI$6" noThreeD="1" sel="1" val="0"/>
</file>

<file path=xl/ctrlProps/ctrlProp22.xml><?xml version="1.0" encoding="utf-8"?>
<formControlPr xmlns="http://schemas.microsoft.com/office/spreadsheetml/2009/9/main" objectType="Drop" dropStyle="combo" dx="15" fmlaLink="点数計算!$E$37" fmlaRange="点数計算!$AI$7:$AI$13" noThreeD="1" sel="1" val="0"/>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checked="Checked" firstButton="1" fmlaLink="点数計算!$E$35"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Drop" dropStyle="combo" dx="15" fmlaLink="点数計算!$E$39" fmlaRange="点数計算!$AK$3:$AK$6" noThreeD="1" sel="1" val="0"/>
</file>

<file path=xl/ctrlProps/ctrlProp28.xml><?xml version="1.0" encoding="utf-8"?>
<formControlPr xmlns="http://schemas.microsoft.com/office/spreadsheetml/2009/9/main" objectType="Drop" dropStyle="combo" dx="15" fmlaLink="点数計算!$E$40" fmlaRange="点数計算!$AK$7:$AK$13" noThreeD="1" sel="1" val="0"/>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Drop" dropStyle="combo" dx="15" fmlaLink="点数計算!$E$18" fmlaRange="点数計算!$H$3:$H$7" noThreeD="1" sel="1" val="0"/>
</file>

<file path=xl/ctrlProps/ctrlProp30.xml><?xml version="1.0" encoding="utf-8"?>
<formControlPr xmlns="http://schemas.microsoft.com/office/spreadsheetml/2009/9/main" objectType="Radio" firstButton="1" fmlaLink="点数計算!$E$38" lockText="1" noThreeD="1"/>
</file>

<file path=xl/ctrlProps/ctrlProp31.xml><?xml version="1.0" encoding="utf-8"?>
<formControlPr xmlns="http://schemas.microsoft.com/office/spreadsheetml/2009/9/main" objectType="Radio" checked="Checked" lockText="1" noThreeD="1"/>
</file>

<file path=xl/ctrlProps/ctrlProp32.xml><?xml version="1.0" encoding="utf-8"?>
<formControlPr xmlns="http://schemas.microsoft.com/office/spreadsheetml/2009/9/main" objectType="Drop" dropStyle="combo" dx="15" fmlaLink="点数計算!$E$42" fmlaRange="点数計算!$AM$3:$AM$6" noThreeD="1" sel="1" val="0"/>
</file>

<file path=xl/ctrlProps/ctrlProp33.xml><?xml version="1.0" encoding="utf-8"?>
<formControlPr xmlns="http://schemas.microsoft.com/office/spreadsheetml/2009/9/main" objectType="Drop" dropStyle="combo" dx="15" fmlaLink="点数計算!$E$43" fmlaRange="点数計算!$AM$7:$AM$13" noThreeD="1" sel="1" val="0"/>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checked="Checked" firstButton="1" fmlaLink="点数計算!$E$41"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Drop" dropStyle="combo" dx="15" fmlaLink="点数計算!$E$44" fmlaRange="点数計算!$AO$3:$AO$7" noThreeD="1" sel="1" val="0"/>
</file>

<file path=xl/ctrlProps/ctrlProp38.xml><?xml version="1.0" encoding="utf-8"?>
<formControlPr xmlns="http://schemas.microsoft.com/office/spreadsheetml/2009/9/main" objectType="Drop" dropStyle="combo" dx="15" fmlaLink="点数計算!$E$45" fmlaRange="点数計算!$AQ$3:$AQ$7" noThreeD="1" sel="1" val="0"/>
</file>

<file path=xl/ctrlProps/ctrlProp39.xml><?xml version="1.0" encoding="utf-8"?>
<formControlPr xmlns="http://schemas.microsoft.com/office/spreadsheetml/2009/9/main" objectType="Drop" dropStyle="combo" dx="15" fmlaLink="点数計算!$E$46" fmlaRange="点数計算!$AS$3:$AS$6" noThreeD="1" sel="1" val="0"/>
</file>

<file path=xl/ctrlProps/ctrlProp4.xml><?xml version="1.0" encoding="utf-8"?>
<formControlPr xmlns="http://schemas.microsoft.com/office/spreadsheetml/2009/9/main" objectType="Drop" dropStyle="combo" dx="15" fmlaLink="点数計算!$E$19" fmlaRange="点数計算!$J$3:$J$8" noThreeD="1" sel="1" val="0"/>
</file>

<file path=xl/ctrlProps/ctrlProp5.xml><?xml version="1.0" encoding="utf-8"?>
<formControlPr xmlns="http://schemas.microsoft.com/office/spreadsheetml/2009/9/main" objectType="Drop" dropStyle="combo" dx="15" fmlaLink="点数計算!$E$20" fmlaRange="点数計算!$L$3:$L$8" noThreeD="1" sel="1" val="0"/>
</file>

<file path=xl/ctrlProps/ctrlProp6.xml><?xml version="1.0" encoding="utf-8"?>
<formControlPr xmlns="http://schemas.microsoft.com/office/spreadsheetml/2009/9/main" objectType="Drop" dropStyle="combo" dx="15" fmlaLink="点数計算!$E$21" fmlaRange="点数計算!$N$3:$N$7" noThreeD="1" sel="1" val="0"/>
</file>

<file path=xl/ctrlProps/ctrlProp7.xml><?xml version="1.0" encoding="utf-8"?>
<formControlPr xmlns="http://schemas.microsoft.com/office/spreadsheetml/2009/9/main" objectType="Radio" firstButton="1" fmlaLink="点数計算!$E$22"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Drop" dropStyle="combo" dx="15" fmlaLink="点数計算!$E$23" fmlaRange="点数計算!$S$3:$S$6"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xdr:colOff>
          <xdr:row>4</xdr:row>
          <xdr:rowOff>0</xdr:rowOff>
        </xdr:from>
        <xdr:to>
          <xdr:col>1</xdr:col>
          <xdr:colOff>11109960</xdr:colOff>
          <xdr:row>5</xdr:row>
          <xdr:rowOff>15240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xdr:row>
          <xdr:rowOff>0</xdr:rowOff>
        </xdr:from>
        <xdr:to>
          <xdr:col>1</xdr:col>
          <xdr:colOff>11071860</xdr:colOff>
          <xdr:row>9</xdr:row>
          <xdr:rowOff>15240</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xdr:row>
          <xdr:rowOff>15240</xdr:rowOff>
        </xdr:from>
        <xdr:to>
          <xdr:col>1</xdr:col>
          <xdr:colOff>11109960</xdr:colOff>
          <xdr:row>13</xdr:row>
          <xdr:rowOff>22860</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15240</xdr:rowOff>
        </xdr:from>
        <xdr:to>
          <xdr:col>1</xdr:col>
          <xdr:colOff>11125200</xdr:colOff>
          <xdr:row>19</xdr:row>
          <xdr:rowOff>22860</xdr:rowOff>
        </xdr:to>
        <xdr:sp macro="" textlink="">
          <xdr:nvSpPr>
            <xdr:cNvPr id="3076" name="Drop Down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xdr:row>
          <xdr:rowOff>15240</xdr:rowOff>
        </xdr:from>
        <xdr:to>
          <xdr:col>1</xdr:col>
          <xdr:colOff>11125200</xdr:colOff>
          <xdr:row>25</xdr:row>
          <xdr:rowOff>22860</xdr:rowOff>
        </xdr:to>
        <xdr:sp macro="" textlink="">
          <xdr:nvSpPr>
            <xdr:cNvPr id="3077" name="Drop Down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28</xdr:row>
          <xdr:rowOff>15240</xdr:rowOff>
        </xdr:from>
        <xdr:to>
          <xdr:col>1</xdr:col>
          <xdr:colOff>11125200</xdr:colOff>
          <xdr:row>29</xdr:row>
          <xdr:rowOff>22860</xdr:rowOff>
        </xdr:to>
        <xdr:sp macro="" textlink="">
          <xdr:nvSpPr>
            <xdr:cNvPr id="3078" name="Drop Down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205740</xdr:rowOff>
        </xdr:from>
        <xdr:to>
          <xdr:col>1</xdr:col>
          <xdr:colOff>2156460</xdr:colOff>
          <xdr:row>31</xdr:row>
          <xdr:rowOff>243840</xdr:rowOff>
        </xdr:to>
        <xdr:sp macro="" textlink="">
          <xdr:nvSpPr>
            <xdr:cNvPr id="3079" name="Option Button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300" b="0" i="0" u="none" strike="noStrike" baseline="0">
                  <a:solidFill>
                    <a:srgbClr val="000000"/>
                  </a:solidFill>
                  <a:latin typeface="游ゴシック"/>
                  <a:ea typeface="游ゴシック"/>
                </a:rPr>
                <a:t>気管チューブが必要で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33</xdr:row>
          <xdr:rowOff>0</xdr:rowOff>
        </xdr:from>
        <xdr:to>
          <xdr:col>1</xdr:col>
          <xdr:colOff>1866900</xdr:colOff>
          <xdr:row>34</xdr:row>
          <xdr:rowOff>38100</xdr:rowOff>
        </xdr:to>
        <xdr:sp macro="" textlink="">
          <xdr:nvSpPr>
            <xdr:cNvPr id="3080" name="Option Button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300" b="0" i="0" u="none" strike="noStrike" baseline="0">
                  <a:solidFill>
                    <a:srgbClr val="000000"/>
                  </a:solidFill>
                  <a:latin typeface="游ゴシック"/>
                  <a:ea typeface="游ゴシック"/>
                </a:rPr>
                <a:t>気管チューブが不要で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31</xdr:row>
          <xdr:rowOff>205740</xdr:rowOff>
        </xdr:from>
        <xdr:to>
          <xdr:col>1</xdr:col>
          <xdr:colOff>11125200</xdr:colOff>
          <xdr:row>32</xdr:row>
          <xdr:rowOff>228600</xdr:rowOff>
        </xdr:to>
        <xdr:sp macro="" textlink="">
          <xdr:nvSpPr>
            <xdr:cNvPr id="3081" name="Drop Down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xdr:row>
          <xdr:rowOff>0</xdr:rowOff>
        </xdr:from>
        <xdr:to>
          <xdr:col>1</xdr:col>
          <xdr:colOff>11125200</xdr:colOff>
          <xdr:row>35</xdr:row>
          <xdr:rowOff>15240</xdr:rowOff>
        </xdr:to>
        <xdr:sp macro="" textlink="">
          <xdr:nvSpPr>
            <xdr:cNvPr id="3082" name="Drop Down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39</xdr:row>
          <xdr:rowOff>15240</xdr:rowOff>
        </xdr:from>
        <xdr:to>
          <xdr:col>1</xdr:col>
          <xdr:colOff>11109960</xdr:colOff>
          <xdr:row>40</xdr:row>
          <xdr:rowOff>38100</xdr:rowOff>
        </xdr:to>
        <xdr:sp macro="" textlink="">
          <xdr:nvSpPr>
            <xdr:cNvPr id="3083" name="Drop Down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42</xdr:row>
          <xdr:rowOff>0</xdr:rowOff>
        </xdr:from>
        <xdr:to>
          <xdr:col>1</xdr:col>
          <xdr:colOff>11109960</xdr:colOff>
          <xdr:row>43</xdr:row>
          <xdr:rowOff>22860</xdr:rowOff>
        </xdr:to>
        <xdr:sp macro="" textlink="">
          <xdr:nvSpPr>
            <xdr:cNvPr id="3084" name="Drop Down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45</xdr:row>
          <xdr:rowOff>0</xdr:rowOff>
        </xdr:from>
        <xdr:to>
          <xdr:col>1</xdr:col>
          <xdr:colOff>11109960</xdr:colOff>
          <xdr:row>46</xdr:row>
          <xdr:rowOff>15240</xdr:rowOff>
        </xdr:to>
        <xdr:sp macro="" textlink="">
          <xdr:nvSpPr>
            <xdr:cNvPr id="3085" name="Drop Down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49</xdr:row>
          <xdr:rowOff>15240</xdr:rowOff>
        </xdr:from>
        <xdr:to>
          <xdr:col>1</xdr:col>
          <xdr:colOff>11109960</xdr:colOff>
          <xdr:row>50</xdr:row>
          <xdr:rowOff>38100</xdr:rowOff>
        </xdr:to>
        <xdr:sp macro="" textlink="">
          <xdr:nvSpPr>
            <xdr:cNvPr id="3086" name="Drop Down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52</xdr:row>
          <xdr:rowOff>0</xdr:rowOff>
        </xdr:from>
        <xdr:to>
          <xdr:col>1</xdr:col>
          <xdr:colOff>11109960</xdr:colOff>
          <xdr:row>53</xdr:row>
          <xdr:rowOff>22860</xdr:rowOff>
        </xdr:to>
        <xdr:sp macro="" textlink="">
          <xdr:nvSpPr>
            <xdr:cNvPr id="3087" name="Drop Down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55</xdr:row>
          <xdr:rowOff>15240</xdr:rowOff>
        </xdr:from>
        <xdr:to>
          <xdr:col>1</xdr:col>
          <xdr:colOff>11109960</xdr:colOff>
          <xdr:row>56</xdr:row>
          <xdr:rowOff>22860</xdr:rowOff>
        </xdr:to>
        <xdr:sp macro="" textlink="">
          <xdr:nvSpPr>
            <xdr:cNvPr id="3088" name="Drop Down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59</xdr:row>
          <xdr:rowOff>0</xdr:rowOff>
        </xdr:from>
        <xdr:to>
          <xdr:col>1</xdr:col>
          <xdr:colOff>11109960</xdr:colOff>
          <xdr:row>60</xdr:row>
          <xdr:rowOff>15240</xdr:rowOff>
        </xdr:to>
        <xdr:sp macro="" textlink="">
          <xdr:nvSpPr>
            <xdr:cNvPr id="3089" name="Drop Down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66</xdr:row>
          <xdr:rowOff>15240</xdr:rowOff>
        </xdr:from>
        <xdr:to>
          <xdr:col>1</xdr:col>
          <xdr:colOff>11109960</xdr:colOff>
          <xdr:row>67</xdr:row>
          <xdr:rowOff>22860</xdr:rowOff>
        </xdr:to>
        <xdr:sp macro="" textlink="">
          <xdr:nvSpPr>
            <xdr:cNvPr id="3090" name="Drop Down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69</xdr:row>
          <xdr:rowOff>15240</xdr:rowOff>
        </xdr:from>
        <xdr:to>
          <xdr:col>1</xdr:col>
          <xdr:colOff>11109960</xdr:colOff>
          <xdr:row>70</xdr:row>
          <xdr:rowOff>22860</xdr:rowOff>
        </xdr:to>
        <xdr:sp macro="" textlink="">
          <xdr:nvSpPr>
            <xdr:cNvPr id="3091" name="Drop Down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73</xdr:row>
          <xdr:rowOff>15240</xdr:rowOff>
        </xdr:from>
        <xdr:to>
          <xdr:col>1</xdr:col>
          <xdr:colOff>11109960</xdr:colOff>
          <xdr:row>74</xdr:row>
          <xdr:rowOff>22860</xdr:rowOff>
        </xdr:to>
        <xdr:sp macro="" textlink="">
          <xdr:nvSpPr>
            <xdr:cNvPr id="3092" name="Drop Down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76</xdr:row>
          <xdr:rowOff>213360</xdr:rowOff>
        </xdr:from>
        <xdr:to>
          <xdr:col>1</xdr:col>
          <xdr:colOff>11109960</xdr:colOff>
          <xdr:row>77</xdr:row>
          <xdr:rowOff>243840</xdr:rowOff>
        </xdr:to>
        <xdr:sp macro="" textlink="">
          <xdr:nvSpPr>
            <xdr:cNvPr id="3094" name="Drop Down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79</xdr:row>
          <xdr:rowOff>15240</xdr:rowOff>
        </xdr:from>
        <xdr:to>
          <xdr:col>1</xdr:col>
          <xdr:colOff>11109960</xdr:colOff>
          <xdr:row>80</xdr:row>
          <xdr:rowOff>22860</xdr:rowOff>
        </xdr:to>
        <xdr:sp macro="" textlink="">
          <xdr:nvSpPr>
            <xdr:cNvPr id="3096" name="Drop Down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30</xdr:row>
          <xdr:rowOff>38100</xdr:rowOff>
        </xdr:from>
        <xdr:to>
          <xdr:col>1</xdr:col>
          <xdr:colOff>11178540</xdr:colOff>
          <xdr:row>35</xdr:row>
          <xdr:rowOff>129540</xdr:rowOff>
        </xdr:to>
        <xdr:sp macro="" textlink="">
          <xdr:nvSpPr>
            <xdr:cNvPr id="3104" name="Group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937260</xdr:colOff>
          <xdr:row>75</xdr:row>
          <xdr:rowOff>0</xdr:rowOff>
        </xdr:from>
        <xdr:to>
          <xdr:col>1</xdr:col>
          <xdr:colOff>11186160</xdr:colOff>
          <xdr:row>80</xdr:row>
          <xdr:rowOff>152400</xdr:rowOff>
        </xdr:to>
        <xdr:sp macro="" textlink="">
          <xdr:nvSpPr>
            <xdr:cNvPr id="3106" name="Group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75</xdr:row>
          <xdr:rowOff>213360</xdr:rowOff>
        </xdr:from>
        <xdr:to>
          <xdr:col>1</xdr:col>
          <xdr:colOff>2689860</xdr:colOff>
          <xdr:row>77</xdr:row>
          <xdr:rowOff>0</xdr:rowOff>
        </xdr:to>
        <xdr:sp macro="" textlink="">
          <xdr:nvSpPr>
            <xdr:cNvPr id="3107" name="Option Button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300" b="0" i="0" u="none" strike="noStrike" baseline="0">
                  <a:solidFill>
                    <a:srgbClr val="000000"/>
                  </a:solidFill>
                  <a:latin typeface="游ゴシック"/>
                  <a:ea typeface="游ゴシック"/>
                </a:rPr>
                <a:t>車椅子を必要とし、動くのに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78</xdr:row>
          <xdr:rowOff>0</xdr:rowOff>
        </xdr:from>
        <xdr:to>
          <xdr:col>1</xdr:col>
          <xdr:colOff>2689860</xdr:colOff>
          <xdr:row>79</xdr:row>
          <xdr:rowOff>38100</xdr:rowOff>
        </xdr:to>
        <xdr:sp macro="" textlink="">
          <xdr:nvSpPr>
            <xdr:cNvPr id="3108" name="Option Button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300" b="0" i="0" u="none" strike="noStrike" baseline="0">
                  <a:solidFill>
                    <a:srgbClr val="000000"/>
                  </a:solidFill>
                  <a:latin typeface="游ゴシック"/>
                  <a:ea typeface="游ゴシック"/>
                </a:rPr>
                <a:t>屋内を歩行し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82</xdr:row>
          <xdr:rowOff>243840</xdr:rowOff>
        </xdr:from>
        <xdr:to>
          <xdr:col>1</xdr:col>
          <xdr:colOff>11109960</xdr:colOff>
          <xdr:row>84</xdr:row>
          <xdr:rowOff>15240</xdr:rowOff>
        </xdr:to>
        <xdr:sp macro="" textlink="">
          <xdr:nvSpPr>
            <xdr:cNvPr id="3109" name="Drop Down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85</xdr:row>
          <xdr:rowOff>22860</xdr:rowOff>
        </xdr:from>
        <xdr:to>
          <xdr:col>1</xdr:col>
          <xdr:colOff>11102340</xdr:colOff>
          <xdr:row>86</xdr:row>
          <xdr:rowOff>38100</xdr:rowOff>
        </xdr:to>
        <xdr:sp macro="" textlink="">
          <xdr:nvSpPr>
            <xdr:cNvPr id="3110" name="Drop Down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937260</xdr:colOff>
          <xdr:row>81</xdr:row>
          <xdr:rowOff>15240</xdr:rowOff>
        </xdr:from>
        <xdr:to>
          <xdr:col>2</xdr:col>
          <xdr:colOff>15240</xdr:colOff>
          <xdr:row>86</xdr:row>
          <xdr:rowOff>175260</xdr:rowOff>
        </xdr:to>
        <xdr:sp macro="" textlink="">
          <xdr:nvSpPr>
            <xdr:cNvPr id="3111" name="Group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213360</xdr:rowOff>
        </xdr:from>
        <xdr:to>
          <xdr:col>1</xdr:col>
          <xdr:colOff>2423160</xdr:colOff>
          <xdr:row>83</xdr:row>
          <xdr:rowOff>0</xdr:rowOff>
        </xdr:to>
        <xdr:sp macro="" textlink="">
          <xdr:nvSpPr>
            <xdr:cNvPr id="3112" name="Option Button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300" b="0" i="0" u="none" strike="noStrike" baseline="0">
                  <a:solidFill>
                    <a:srgbClr val="000000"/>
                  </a:solidFill>
                  <a:latin typeface="游ゴシック"/>
                  <a:ea typeface="游ゴシック"/>
                </a:rPr>
                <a:t>車椅子を使用</a:t>
              </a:r>
              <a:r>
                <a:rPr lang="ja-JP" altLang="en-US" sz="1300" b="0" i="0" u="none" strike="noStrike" baseline="0">
                  <a:solidFill>
                    <a:srgbClr val="000000"/>
                  </a:solidFill>
                  <a:latin typeface="Lucida Grande"/>
                  <a:ea typeface="游ゴシック"/>
                </a:rPr>
                <a:t>. </a:t>
              </a:r>
              <a:r>
                <a:rPr lang="ja-JP" altLang="en-US" sz="1300" b="0" i="0" u="none" strike="noStrike" baseline="0">
                  <a:solidFill>
                    <a:srgbClr val="000000"/>
                  </a:solidFill>
                  <a:latin typeface="游ゴシック"/>
                  <a:ea typeface="游ゴシック"/>
                </a:rPr>
                <a:t>移動するには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84</xdr:row>
          <xdr:rowOff>15240</xdr:rowOff>
        </xdr:from>
        <xdr:to>
          <xdr:col>1</xdr:col>
          <xdr:colOff>2118360</xdr:colOff>
          <xdr:row>85</xdr:row>
          <xdr:rowOff>53340</xdr:rowOff>
        </xdr:to>
        <xdr:sp macro="" textlink="">
          <xdr:nvSpPr>
            <xdr:cNvPr id="3113" name="Option Button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300" b="0" i="0" u="none" strike="noStrike" baseline="0">
                  <a:solidFill>
                    <a:srgbClr val="000000"/>
                  </a:solidFill>
                  <a:latin typeface="游ゴシック"/>
                  <a:ea typeface="游ゴシック"/>
                </a:rPr>
                <a:t>中等度の距離を歩行し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88</xdr:row>
          <xdr:rowOff>243840</xdr:rowOff>
        </xdr:from>
        <xdr:to>
          <xdr:col>1</xdr:col>
          <xdr:colOff>11109960</xdr:colOff>
          <xdr:row>90</xdr:row>
          <xdr:rowOff>15240</xdr:rowOff>
        </xdr:to>
        <xdr:sp macro="" textlink="">
          <xdr:nvSpPr>
            <xdr:cNvPr id="3114" name="Drop Down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91</xdr:row>
          <xdr:rowOff>22860</xdr:rowOff>
        </xdr:from>
        <xdr:to>
          <xdr:col>1</xdr:col>
          <xdr:colOff>11109960</xdr:colOff>
          <xdr:row>92</xdr:row>
          <xdr:rowOff>38100</xdr:rowOff>
        </xdr:to>
        <xdr:sp macro="" textlink="">
          <xdr:nvSpPr>
            <xdr:cNvPr id="3115" name="Drop Down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937260</xdr:colOff>
          <xdr:row>87</xdr:row>
          <xdr:rowOff>38100</xdr:rowOff>
        </xdr:from>
        <xdr:to>
          <xdr:col>2</xdr:col>
          <xdr:colOff>15240</xdr:colOff>
          <xdr:row>92</xdr:row>
          <xdr:rowOff>190500</xdr:rowOff>
        </xdr:to>
        <xdr:sp macro="" textlink="">
          <xdr:nvSpPr>
            <xdr:cNvPr id="3116" name="Group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87</xdr:row>
          <xdr:rowOff>213360</xdr:rowOff>
        </xdr:from>
        <xdr:to>
          <xdr:col>1</xdr:col>
          <xdr:colOff>2529840</xdr:colOff>
          <xdr:row>89</xdr:row>
          <xdr:rowOff>0</xdr:rowOff>
        </xdr:to>
        <xdr:sp macro="" textlink="">
          <xdr:nvSpPr>
            <xdr:cNvPr id="3119" name="Option Button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300" b="0" i="0" u="none" strike="noStrike" baseline="0">
                  <a:solidFill>
                    <a:srgbClr val="000000"/>
                  </a:solidFill>
                  <a:latin typeface="游ゴシック"/>
                  <a:ea typeface="游ゴシック"/>
                </a:rPr>
                <a:t>車椅子を使用</a:t>
              </a:r>
              <a:r>
                <a:rPr lang="ja-JP" altLang="en-US" sz="1300" b="0" i="0" u="none" strike="noStrike" baseline="0">
                  <a:solidFill>
                    <a:srgbClr val="000000"/>
                  </a:solidFill>
                  <a:latin typeface="Lucida Grande"/>
                  <a:ea typeface="游ゴシック"/>
                </a:rPr>
                <a:t>. </a:t>
              </a:r>
              <a:r>
                <a:rPr lang="ja-JP" altLang="en-US" sz="1300" b="0" i="0" u="none" strike="noStrike" baseline="0">
                  <a:solidFill>
                    <a:srgbClr val="000000"/>
                  </a:solidFill>
                  <a:latin typeface="游ゴシック"/>
                  <a:ea typeface="游ゴシック"/>
                </a:rPr>
                <a:t>移動するには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90</xdr:row>
          <xdr:rowOff>15240</xdr:rowOff>
        </xdr:from>
        <xdr:to>
          <xdr:col>1</xdr:col>
          <xdr:colOff>1889760</xdr:colOff>
          <xdr:row>91</xdr:row>
          <xdr:rowOff>53340</xdr:rowOff>
        </xdr:to>
        <xdr:sp macro="" textlink="">
          <xdr:nvSpPr>
            <xdr:cNvPr id="3120" name="Option Button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100m</a:t>
              </a:r>
              <a:r>
                <a:rPr lang="ja-JP" altLang="en-US" sz="1300" b="0" i="0" u="none" strike="noStrike" baseline="0">
                  <a:solidFill>
                    <a:srgbClr val="000000"/>
                  </a:solidFill>
                  <a:latin typeface="游ゴシック"/>
                  <a:ea typeface="游ゴシック"/>
                </a:rPr>
                <a:t>以上を歩行し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94</xdr:row>
          <xdr:rowOff>15240</xdr:rowOff>
        </xdr:from>
        <xdr:to>
          <xdr:col>1</xdr:col>
          <xdr:colOff>11109960</xdr:colOff>
          <xdr:row>95</xdr:row>
          <xdr:rowOff>22860</xdr:rowOff>
        </xdr:to>
        <xdr:sp macro="" textlink="">
          <xdr:nvSpPr>
            <xdr:cNvPr id="3121" name="Drop Down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98</xdr:row>
          <xdr:rowOff>0</xdr:rowOff>
        </xdr:from>
        <xdr:to>
          <xdr:col>1</xdr:col>
          <xdr:colOff>11109960</xdr:colOff>
          <xdr:row>99</xdr:row>
          <xdr:rowOff>15240</xdr:rowOff>
        </xdr:to>
        <xdr:sp macro="" textlink="">
          <xdr:nvSpPr>
            <xdr:cNvPr id="3122" name="Drop Down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101</xdr:row>
          <xdr:rowOff>15240</xdr:rowOff>
        </xdr:from>
        <xdr:to>
          <xdr:col>1</xdr:col>
          <xdr:colOff>11109960</xdr:colOff>
          <xdr:row>102</xdr:row>
          <xdr:rowOff>22860</xdr:rowOff>
        </xdr:to>
        <xdr:sp macro="" textlink="">
          <xdr:nvSpPr>
            <xdr:cNvPr id="3123" name="Drop Down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3" Type="http://schemas.openxmlformats.org/officeDocument/2006/relationships/ctrlProp" Target="../ctrlProps/ctrlProp1.xml"/><Relationship Id="rId21" Type="http://schemas.openxmlformats.org/officeDocument/2006/relationships/ctrlProp" Target="../ctrlProps/ctrlProp19.xml"/><Relationship Id="rId34" Type="http://schemas.openxmlformats.org/officeDocument/2006/relationships/ctrlProp" Target="../ctrlProps/ctrlProp32.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41" Type="http://schemas.openxmlformats.org/officeDocument/2006/relationships/ctrlProp" Target="../ctrlProps/ctrlProp39.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F03A1-2AFC-094B-AD8E-180237801CCC}">
  <sheetPr>
    <pageSetUpPr fitToPage="1"/>
  </sheetPr>
  <dimension ref="A1:I106"/>
  <sheetViews>
    <sheetView tabSelected="1" zoomScale="110" zoomScaleNormal="110" workbookViewId="0">
      <selection activeCell="B1" sqref="B1"/>
    </sheetView>
  </sheetViews>
  <sheetFormatPr defaultColWidth="0" defaultRowHeight="19.8" zeroHeight="1"/>
  <cols>
    <col min="1" max="1" width="2.81640625" customWidth="1"/>
    <col min="2" max="2" width="126" customWidth="1"/>
    <col min="3" max="3" width="11.26953125" customWidth="1"/>
    <col min="4" max="4" width="3.81640625" customWidth="1"/>
    <col min="5" max="5" width="14.453125" customWidth="1"/>
    <col min="6" max="6" width="4.26953125" customWidth="1"/>
    <col min="7" max="7" width="10.7265625" customWidth="1"/>
    <col min="8" max="8" width="5.453125" customWidth="1"/>
    <col min="9" max="9" width="10.7265625" customWidth="1"/>
    <col min="10" max="16384" width="10.7265625" hidden="1"/>
  </cols>
  <sheetData>
    <row r="1" spans="2:9" ht="66" customHeight="1">
      <c r="B1" s="4" t="s">
        <v>100</v>
      </c>
      <c r="D1" s="34" t="s">
        <v>213</v>
      </c>
      <c r="E1" s="34"/>
      <c r="F1" s="34"/>
      <c r="G1" s="34"/>
      <c r="H1" s="34"/>
      <c r="I1" s="34"/>
    </row>
    <row r="2" spans="2:9">
      <c r="B2" s="1" t="s">
        <v>101</v>
      </c>
    </row>
    <row r="3" spans="2:9">
      <c r="C3" t="s">
        <v>147</v>
      </c>
      <c r="E3" t="s">
        <v>148</v>
      </c>
      <c r="G3" t="s">
        <v>179</v>
      </c>
    </row>
    <row r="4" spans="2:9" ht="20.399999999999999" thickBot="1">
      <c r="B4" s="17" t="s">
        <v>182</v>
      </c>
      <c r="C4" s="14"/>
      <c r="D4" s="14"/>
      <c r="E4" s="23"/>
      <c r="F4" s="23"/>
      <c r="G4" s="21"/>
      <c r="H4" s="21"/>
    </row>
    <row r="5" spans="2:9" ht="20.399999999999999" thickBot="1">
      <c r="B5" s="14"/>
      <c r="C5" s="15" t="str">
        <f>点数計算!F16</f>
        <v>N/A</v>
      </c>
      <c r="D5" s="14" t="s">
        <v>157</v>
      </c>
      <c r="E5" s="23"/>
      <c r="F5" s="23"/>
      <c r="G5" s="21"/>
      <c r="H5" s="21"/>
    </row>
    <row r="6" spans="2:9">
      <c r="B6" s="14"/>
      <c r="C6" s="14"/>
      <c r="D6" s="14"/>
      <c r="E6" s="23"/>
      <c r="F6" s="23"/>
      <c r="G6" s="21"/>
      <c r="H6" s="21"/>
    </row>
    <row r="7" spans="2:9">
      <c r="B7" s="17" t="s">
        <v>183</v>
      </c>
      <c r="C7" s="14"/>
      <c r="D7" s="14"/>
      <c r="E7" s="23"/>
      <c r="F7" s="23"/>
      <c r="G7" s="21"/>
      <c r="H7" s="21"/>
    </row>
    <row r="8" spans="2:9" ht="20.399999999999999" thickBot="1">
      <c r="B8" s="13" t="s">
        <v>173</v>
      </c>
      <c r="C8" s="14"/>
      <c r="D8" s="14"/>
      <c r="E8" s="23"/>
      <c r="F8" s="23"/>
      <c r="G8" s="21"/>
      <c r="H8" s="21"/>
    </row>
    <row r="9" spans="2:9" ht="20.399999999999999" thickBot="1">
      <c r="B9" s="14"/>
      <c r="C9" s="15" t="str">
        <f>点数計算!F17</f>
        <v>N/A</v>
      </c>
      <c r="D9" s="14" t="s">
        <v>157</v>
      </c>
      <c r="E9" s="23"/>
      <c r="F9" s="23"/>
      <c r="G9" s="21"/>
      <c r="H9" s="21"/>
    </row>
    <row r="10" spans="2:9">
      <c r="B10" s="14"/>
      <c r="C10" s="14"/>
      <c r="D10" s="14"/>
      <c r="E10" s="23"/>
      <c r="F10" s="23"/>
      <c r="G10" s="21"/>
      <c r="H10" s="21"/>
    </row>
    <row r="11" spans="2:9">
      <c r="B11" s="17" t="s">
        <v>184</v>
      </c>
      <c r="C11" s="14"/>
      <c r="D11" s="14"/>
      <c r="E11" s="23"/>
      <c r="F11" s="23"/>
      <c r="G11" s="21"/>
      <c r="H11" s="21"/>
    </row>
    <row r="12" spans="2:9" ht="20.399999999999999" thickBot="1">
      <c r="B12" s="13" t="s">
        <v>174</v>
      </c>
      <c r="C12" s="14"/>
      <c r="D12" s="14"/>
      <c r="E12" s="23"/>
      <c r="F12" s="23"/>
      <c r="G12" s="21"/>
      <c r="H12" s="21"/>
    </row>
    <row r="13" spans="2:9" ht="20.399999999999999" thickBot="1">
      <c r="B13" s="14"/>
      <c r="C13" s="15" t="str">
        <f>点数計算!F18</f>
        <v>N/A</v>
      </c>
      <c r="D13" s="14" t="s">
        <v>157</v>
      </c>
      <c r="E13" s="23"/>
      <c r="F13" s="23"/>
      <c r="G13" s="21"/>
      <c r="H13" s="21"/>
    </row>
    <row r="14" spans="2:9">
      <c r="B14" s="14"/>
      <c r="C14" s="14"/>
      <c r="D14" s="14"/>
      <c r="E14" s="23"/>
      <c r="F14" s="23"/>
      <c r="G14" s="21"/>
      <c r="H14" s="21"/>
    </row>
    <row r="15" spans="2:9">
      <c r="B15" s="17" t="s">
        <v>185</v>
      </c>
      <c r="C15" s="14"/>
      <c r="D15" s="14"/>
      <c r="E15" s="23"/>
      <c r="F15" s="23"/>
      <c r="G15" s="21"/>
      <c r="H15" s="21"/>
    </row>
    <row r="16" spans="2:9" ht="39.6">
      <c r="B16" s="13" t="s">
        <v>175</v>
      </c>
      <c r="C16" s="14"/>
      <c r="D16" s="14"/>
      <c r="E16" s="23"/>
      <c r="F16" s="23"/>
      <c r="G16" s="21"/>
      <c r="H16" s="21"/>
    </row>
    <row r="17" spans="2:8">
      <c r="B17" s="13" t="s">
        <v>176</v>
      </c>
      <c r="C17" s="14"/>
      <c r="D17" s="14"/>
      <c r="E17" s="23"/>
      <c r="F17" s="23"/>
      <c r="G17" s="21"/>
      <c r="H17" s="21"/>
    </row>
    <row r="18" spans="2:8" ht="20.399999999999999" thickBot="1">
      <c r="B18" s="13" t="s">
        <v>177</v>
      </c>
      <c r="C18" s="14"/>
      <c r="D18" s="14"/>
      <c r="E18" s="23"/>
      <c r="F18" s="23"/>
      <c r="G18" s="21"/>
      <c r="H18" s="21"/>
    </row>
    <row r="19" spans="2:8" ht="20.399999999999999" thickBot="1">
      <c r="B19" s="14"/>
      <c r="C19" s="15" t="str">
        <f>点数計算!F19</f>
        <v>N/A</v>
      </c>
      <c r="D19" s="14" t="s">
        <v>163</v>
      </c>
      <c r="E19" s="23"/>
      <c r="F19" s="23"/>
      <c r="G19" s="21"/>
      <c r="H19" s="21"/>
    </row>
    <row r="20" spans="2:8">
      <c r="B20" s="14"/>
      <c r="C20" s="14"/>
      <c r="D20" s="14"/>
      <c r="E20" s="23"/>
      <c r="F20" s="23"/>
      <c r="G20" s="21"/>
      <c r="H20" s="21"/>
    </row>
    <row r="21" spans="2:8">
      <c r="B21" s="17" t="s">
        <v>186</v>
      </c>
      <c r="C21" s="14"/>
      <c r="D21" s="14"/>
      <c r="E21" s="23"/>
      <c r="F21" s="23"/>
      <c r="G21" s="21"/>
      <c r="H21" s="21"/>
    </row>
    <row r="22" spans="2:8">
      <c r="B22" s="13" t="s">
        <v>178</v>
      </c>
      <c r="C22" s="14"/>
      <c r="D22" s="14"/>
      <c r="E22" s="23"/>
      <c r="F22" s="23"/>
      <c r="G22" s="21"/>
      <c r="H22" s="21"/>
    </row>
    <row r="23" spans="2:8">
      <c r="B23" s="13" t="s">
        <v>176</v>
      </c>
      <c r="C23" s="14"/>
      <c r="D23" s="14"/>
      <c r="E23" s="23"/>
      <c r="F23" s="23"/>
      <c r="G23" s="21"/>
      <c r="H23" s="21"/>
    </row>
    <row r="24" spans="2:8" ht="20.399999999999999" thickBot="1">
      <c r="B24" s="13" t="s">
        <v>177</v>
      </c>
      <c r="C24" s="14"/>
      <c r="D24" s="14"/>
      <c r="E24" s="23"/>
      <c r="F24" s="23"/>
      <c r="G24" s="21"/>
      <c r="H24" s="21"/>
    </row>
    <row r="25" spans="2:8" ht="20.399999999999999" thickBot="1">
      <c r="B25" s="14"/>
      <c r="C25" s="15" t="str">
        <f>点数計算!F20</f>
        <v>N/A</v>
      </c>
      <c r="D25" s="14" t="s">
        <v>163</v>
      </c>
      <c r="E25" s="23"/>
      <c r="F25" s="23"/>
      <c r="G25" s="21"/>
      <c r="H25" s="21"/>
    </row>
    <row r="26" spans="2:8">
      <c r="B26" s="14"/>
      <c r="C26" s="14"/>
      <c r="D26" s="14"/>
      <c r="E26" s="23"/>
      <c r="F26" s="23"/>
      <c r="G26" s="21"/>
      <c r="H26" s="21"/>
    </row>
    <row r="27" spans="2:8">
      <c r="B27" s="17" t="s">
        <v>187</v>
      </c>
      <c r="C27" s="14"/>
      <c r="D27" s="14"/>
      <c r="E27" s="23"/>
      <c r="F27" s="23"/>
      <c r="G27" s="21"/>
      <c r="H27" s="21"/>
    </row>
    <row r="28" spans="2:8" ht="20.399999999999999" thickBot="1">
      <c r="B28" s="13" t="s">
        <v>117</v>
      </c>
      <c r="C28" s="14"/>
      <c r="D28" s="14"/>
      <c r="E28" s="23" t="s">
        <v>150</v>
      </c>
      <c r="F28" s="23"/>
      <c r="G28" s="21"/>
      <c r="H28" s="21"/>
    </row>
    <row r="29" spans="2:8" ht="20.399999999999999" thickBot="1">
      <c r="B29" s="14"/>
      <c r="C29" s="15" t="str">
        <f>点数計算!F21</f>
        <v>N/A</v>
      </c>
      <c r="D29" s="14" t="s">
        <v>157</v>
      </c>
      <c r="E29" s="23" t="s">
        <v>149</v>
      </c>
      <c r="F29" s="23"/>
      <c r="G29" s="21"/>
      <c r="H29" s="21"/>
    </row>
    <row r="30" spans="2:8" ht="20.399999999999999" thickBot="1">
      <c r="B30" s="14"/>
      <c r="C30" s="14"/>
      <c r="D30" s="14"/>
      <c r="E30" s="24" t="e">
        <f>SUM(点数計算!F16+点数計算!F17+点数計算!F18+点数計算!F19+点数計算!F20+点数計算!F21)</f>
        <v>#VALUE!</v>
      </c>
      <c r="F30" s="23" t="s">
        <v>164</v>
      </c>
      <c r="G30" s="21"/>
      <c r="H30" s="21"/>
    </row>
    <row r="31" spans="2:8">
      <c r="B31" s="18" t="s">
        <v>188</v>
      </c>
      <c r="C31" s="10"/>
      <c r="D31" s="10"/>
      <c r="E31" s="25"/>
      <c r="F31" s="25"/>
      <c r="G31" s="21"/>
      <c r="H31" s="21"/>
    </row>
    <row r="32" spans="2:8">
      <c r="B32" s="10"/>
      <c r="C32" s="10"/>
      <c r="D32" s="10"/>
      <c r="E32" s="25"/>
      <c r="F32" s="25"/>
      <c r="G32" s="21"/>
      <c r="H32" s="21"/>
    </row>
    <row r="33" spans="2:8">
      <c r="B33" s="10"/>
      <c r="C33" s="10"/>
      <c r="D33" s="10"/>
      <c r="E33" s="25"/>
      <c r="F33" s="25"/>
      <c r="G33" s="21"/>
      <c r="H33" s="21"/>
    </row>
    <row r="34" spans="2:8" ht="20.399999999999999" thickBot="1">
      <c r="B34" s="10"/>
      <c r="C34" s="10"/>
      <c r="D34" s="10"/>
      <c r="E34" s="25"/>
      <c r="F34" s="25"/>
      <c r="G34" s="21"/>
      <c r="H34" s="21"/>
    </row>
    <row r="35" spans="2:8" ht="20.399999999999999" thickBot="1">
      <c r="B35" s="10"/>
      <c r="C35" s="11" t="str">
        <f>点数計算!F24</f>
        <v>N/A</v>
      </c>
      <c r="D35" s="10" t="s">
        <v>161</v>
      </c>
      <c r="E35" s="25"/>
      <c r="F35" s="25"/>
      <c r="G35" s="21"/>
      <c r="H35" s="21"/>
    </row>
    <row r="36" spans="2:8">
      <c r="B36" s="10"/>
      <c r="C36" s="10"/>
      <c r="D36" s="10"/>
      <c r="E36" s="25"/>
      <c r="F36" s="25"/>
      <c r="G36" s="21"/>
      <c r="H36" s="21"/>
    </row>
    <row r="37" spans="2:8">
      <c r="B37" s="18" t="s">
        <v>189</v>
      </c>
      <c r="C37" s="10"/>
      <c r="D37" s="10"/>
      <c r="E37" s="25"/>
      <c r="F37" s="25"/>
      <c r="G37" s="21"/>
      <c r="H37" s="21"/>
    </row>
    <row r="38" spans="2:8">
      <c r="B38" s="10" t="s">
        <v>130</v>
      </c>
      <c r="C38" s="10"/>
      <c r="D38" s="10"/>
      <c r="E38" s="25"/>
      <c r="F38" s="25"/>
      <c r="G38" s="21"/>
      <c r="H38" s="21"/>
    </row>
    <row r="39" spans="2:8">
      <c r="B39" s="9" t="s">
        <v>167</v>
      </c>
      <c r="C39" s="10"/>
      <c r="D39" s="10"/>
      <c r="E39" s="25"/>
      <c r="F39" s="25"/>
      <c r="G39" s="21"/>
      <c r="H39" s="21"/>
    </row>
    <row r="40" spans="2:8">
      <c r="B40" s="10"/>
      <c r="C40" s="12"/>
      <c r="D40" s="10"/>
      <c r="E40" s="25"/>
      <c r="F40" s="25"/>
      <c r="G40" s="21"/>
      <c r="H40" s="21"/>
    </row>
    <row r="41" spans="2:8">
      <c r="B41" s="10"/>
      <c r="C41" s="10"/>
      <c r="D41" s="10"/>
      <c r="E41" s="25"/>
      <c r="F41" s="25"/>
      <c r="G41" s="21"/>
      <c r="H41" s="21"/>
    </row>
    <row r="42" spans="2:8">
      <c r="B42" s="9" t="s">
        <v>168</v>
      </c>
      <c r="C42" s="10"/>
      <c r="D42" s="10"/>
      <c r="E42" s="25"/>
      <c r="F42" s="25"/>
      <c r="G42" s="21"/>
      <c r="H42" s="21"/>
    </row>
    <row r="43" spans="2:8">
      <c r="B43" s="10"/>
      <c r="C43" s="12"/>
      <c r="D43" s="10"/>
      <c r="E43" s="25"/>
      <c r="F43" s="25"/>
      <c r="G43" s="21"/>
      <c r="H43" s="21"/>
    </row>
    <row r="44" spans="2:8">
      <c r="B44" s="10"/>
      <c r="C44" s="10"/>
      <c r="D44" s="10"/>
      <c r="E44" s="25"/>
      <c r="F44" s="25"/>
      <c r="G44" s="21"/>
      <c r="H44" s="21"/>
    </row>
    <row r="45" spans="2:8" ht="20.399999999999999" thickBot="1">
      <c r="B45" s="9" t="s">
        <v>169</v>
      </c>
      <c r="C45" s="10"/>
      <c r="D45" s="10"/>
      <c r="E45" s="25"/>
      <c r="F45" s="25"/>
      <c r="G45" s="21"/>
      <c r="H45" s="21"/>
    </row>
    <row r="46" spans="2:8" ht="20.399999999999999" thickBot="1">
      <c r="B46" s="10"/>
      <c r="C46" s="11" t="str">
        <f>点数計算!F27</f>
        <v>N/A</v>
      </c>
      <c r="D46" s="10" t="s">
        <v>162</v>
      </c>
      <c r="E46" s="25"/>
      <c r="F46" s="25"/>
      <c r="G46" s="21"/>
      <c r="H46" s="21"/>
    </row>
    <row r="47" spans="2:8">
      <c r="B47" s="10"/>
      <c r="C47" s="10"/>
      <c r="D47" s="10"/>
      <c r="E47" s="25"/>
      <c r="F47" s="25"/>
      <c r="G47" s="21"/>
      <c r="H47" s="21"/>
    </row>
    <row r="48" spans="2:8">
      <c r="B48" s="19" t="s">
        <v>190</v>
      </c>
      <c r="C48" s="10"/>
      <c r="D48" s="10"/>
      <c r="E48" s="25"/>
      <c r="F48" s="25"/>
      <c r="G48" s="21"/>
      <c r="H48" s="21"/>
    </row>
    <row r="49" spans="2:8">
      <c r="B49" s="9" t="s">
        <v>170</v>
      </c>
      <c r="C49" s="10"/>
      <c r="D49" s="10"/>
      <c r="E49" s="25"/>
      <c r="F49" s="25"/>
      <c r="G49" s="21"/>
      <c r="H49" s="21"/>
    </row>
    <row r="50" spans="2:8">
      <c r="B50" s="10"/>
      <c r="C50" s="12"/>
      <c r="D50" s="10"/>
      <c r="E50" s="25"/>
      <c r="F50" s="25"/>
      <c r="G50" s="21"/>
      <c r="H50" s="21"/>
    </row>
    <row r="51" spans="2:8">
      <c r="B51" s="10"/>
      <c r="C51" s="10"/>
      <c r="D51" s="10"/>
      <c r="E51" s="25"/>
      <c r="F51" s="25"/>
      <c r="G51" s="21"/>
      <c r="H51" s="21"/>
    </row>
    <row r="52" spans="2:8">
      <c r="B52" s="9" t="s">
        <v>171</v>
      </c>
      <c r="C52" s="10"/>
      <c r="D52" s="10"/>
      <c r="E52" s="25"/>
      <c r="F52" s="25"/>
      <c r="G52" s="21"/>
      <c r="H52" s="21"/>
    </row>
    <row r="53" spans="2:8">
      <c r="B53" s="10"/>
      <c r="C53" s="12"/>
      <c r="D53" s="10"/>
      <c r="E53" s="25"/>
      <c r="F53" s="25"/>
      <c r="G53" s="21"/>
      <c r="H53" s="21"/>
    </row>
    <row r="54" spans="2:8">
      <c r="B54" s="10"/>
      <c r="C54" s="10"/>
      <c r="D54" s="10"/>
      <c r="E54" s="25"/>
      <c r="F54" s="25"/>
      <c r="G54" s="21"/>
      <c r="H54" s="21"/>
    </row>
    <row r="55" spans="2:8" ht="20.399999999999999" thickBot="1">
      <c r="B55" s="9" t="s">
        <v>172</v>
      </c>
      <c r="C55" s="10"/>
      <c r="D55" s="10"/>
      <c r="E55" s="25"/>
      <c r="F55" s="25"/>
      <c r="G55" s="21"/>
      <c r="H55" s="21"/>
    </row>
    <row r="56" spans="2:8" ht="20.399999999999999" thickBot="1">
      <c r="B56" s="10"/>
      <c r="C56" s="11" t="str">
        <f>点数計算!F30</f>
        <v>N/A</v>
      </c>
      <c r="D56" s="10" t="s">
        <v>161</v>
      </c>
      <c r="E56" s="25"/>
      <c r="F56" s="25"/>
      <c r="G56" s="21"/>
      <c r="H56" s="21"/>
    </row>
    <row r="57" spans="2:8">
      <c r="B57" s="10"/>
      <c r="C57" s="10"/>
      <c r="D57" s="10"/>
      <c r="E57" s="25"/>
      <c r="F57" s="25"/>
      <c r="G57" s="21"/>
      <c r="H57" s="21"/>
    </row>
    <row r="58" spans="2:8">
      <c r="B58" s="18" t="s">
        <v>191</v>
      </c>
      <c r="C58" s="10"/>
      <c r="D58" s="10"/>
      <c r="E58" s="25"/>
      <c r="F58" s="25"/>
      <c r="G58" s="21"/>
      <c r="H58" s="21"/>
    </row>
    <row r="59" spans="2:8" ht="20.399999999999999" thickBot="1">
      <c r="B59" s="9" t="s">
        <v>131</v>
      </c>
      <c r="C59" s="10"/>
      <c r="D59" s="10"/>
      <c r="E59" s="25" t="s">
        <v>151</v>
      </c>
      <c r="F59" s="25"/>
      <c r="G59" s="21"/>
      <c r="H59" s="21"/>
    </row>
    <row r="60" spans="2:8" ht="20.399999999999999" thickBot="1">
      <c r="B60" s="10"/>
      <c r="C60" s="11" t="str">
        <f>点数計算!F31</f>
        <v>N/A</v>
      </c>
      <c r="D60" s="10" t="s">
        <v>160</v>
      </c>
      <c r="E60" s="25" t="s">
        <v>152</v>
      </c>
      <c r="F60" s="25"/>
      <c r="G60" s="21"/>
      <c r="H60" s="21"/>
    </row>
    <row r="61" spans="2:8" ht="20.399999999999999" thickBot="1">
      <c r="B61" s="10"/>
      <c r="C61" s="10"/>
      <c r="D61" s="10"/>
      <c r="E61" s="26" t="e">
        <f>SUM(点数計算!F24+点数計算!F27+点数計算!F30+点数計算!F31)</f>
        <v>#VALUE!</v>
      </c>
      <c r="F61" s="25" t="s">
        <v>165</v>
      </c>
      <c r="G61" s="21"/>
      <c r="H61" s="21"/>
    </row>
    <row r="62" spans="2:8">
      <c r="B62" s="20" t="s">
        <v>192</v>
      </c>
      <c r="C62" s="6"/>
      <c r="D62" s="6"/>
      <c r="E62" s="27"/>
      <c r="F62" s="27"/>
      <c r="G62" s="21"/>
      <c r="H62" s="21"/>
    </row>
    <row r="63" spans="2:8">
      <c r="B63" s="5" t="s">
        <v>132</v>
      </c>
      <c r="C63" s="6"/>
      <c r="D63" s="6"/>
      <c r="E63" s="27"/>
      <c r="F63" s="27"/>
      <c r="G63" s="21"/>
      <c r="H63" s="21"/>
    </row>
    <row r="64" spans="2:8">
      <c r="B64" s="5" t="s">
        <v>133</v>
      </c>
      <c r="C64" s="6"/>
      <c r="D64" s="6"/>
      <c r="E64" s="27"/>
      <c r="F64" s="27"/>
      <c r="G64" s="21"/>
      <c r="H64" s="21"/>
    </row>
    <row r="65" spans="2:8">
      <c r="B65" s="5" t="s">
        <v>134</v>
      </c>
      <c r="C65" s="6"/>
      <c r="D65" s="6"/>
      <c r="E65" s="27"/>
      <c r="F65" s="27"/>
      <c r="G65" s="21"/>
      <c r="H65" s="21"/>
    </row>
    <row r="66" spans="2:8" ht="20.399999999999999" thickBot="1">
      <c r="B66" s="5" t="s">
        <v>166</v>
      </c>
      <c r="C66" s="6"/>
      <c r="D66" s="6"/>
      <c r="E66" s="27"/>
      <c r="F66" s="27"/>
      <c r="G66" s="21"/>
      <c r="H66" s="21"/>
    </row>
    <row r="67" spans="2:8" ht="20.399999999999999" thickBot="1">
      <c r="B67" s="6"/>
      <c r="C67" s="7" t="str">
        <f>点数計算!F32</f>
        <v>N/A</v>
      </c>
      <c r="D67" s="6" t="s">
        <v>159</v>
      </c>
      <c r="E67" s="27"/>
      <c r="F67" s="27"/>
      <c r="G67" s="21"/>
      <c r="H67" s="21"/>
    </row>
    <row r="68" spans="2:8">
      <c r="B68" s="6"/>
      <c r="C68" s="6"/>
      <c r="D68" s="6"/>
      <c r="E68" s="27"/>
      <c r="F68" s="27"/>
      <c r="G68" s="21"/>
      <c r="H68" s="21"/>
    </row>
    <row r="69" spans="2:8" ht="20.399999999999999" thickBot="1">
      <c r="B69" s="20" t="s">
        <v>193</v>
      </c>
      <c r="C69" s="6"/>
      <c r="D69" s="6"/>
      <c r="E69" s="27"/>
      <c r="F69" s="27"/>
      <c r="G69" s="21"/>
      <c r="H69" s="21"/>
    </row>
    <row r="70" spans="2:8" ht="20.399999999999999" thickBot="1">
      <c r="B70" s="6"/>
      <c r="C70" s="7" t="str">
        <f>点数計算!F33</f>
        <v>N/A</v>
      </c>
      <c r="D70" s="6" t="s">
        <v>156</v>
      </c>
      <c r="E70" s="27"/>
      <c r="F70" s="27"/>
      <c r="G70" s="21"/>
      <c r="H70" s="21"/>
    </row>
    <row r="71" spans="2:8">
      <c r="B71" s="6"/>
      <c r="C71" s="6"/>
      <c r="D71" s="6"/>
      <c r="E71" s="27"/>
      <c r="F71" s="27"/>
      <c r="G71" s="21"/>
      <c r="H71" s="21"/>
    </row>
    <row r="72" spans="2:8">
      <c r="B72" s="20" t="s">
        <v>194</v>
      </c>
      <c r="C72" s="6"/>
      <c r="D72" s="6"/>
      <c r="E72" s="27"/>
      <c r="F72" s="27"/>
      <c r="G72" s="21"/>
      <c r="H72" s="21"/>
    </row>
    <row r="73" spans="2:8" ht="20.399999999999999" thickBot="1">
      <c r="B73" s="5" t="s">
        <v>135</v>
      </c>
      <c r="C73" s="6"/>
      <c r="D73" s="6"/>
      <c r="E73" s="27"/>
      <c r="F73" s="27"/>
      <c r="G73" s="21"/>
      <c r="H73" s="21"/>
    </row>
    <row r="74" spans="2:8" ht="20.399999999999999" thickBot="1">
      <c r="B74" s="6"/>
      <c r="C74" s="7" t="str">
        <f>点数計算!F34</f>
        <v>N/A</v>
      </c>
      <c r="D74" s="6" t="s">
        <v>156</v>
      </c>
      <c r="E74" s="27"/>
      <c r="F74" s="27"/>
      <c r="G74" s="21"/>
      <c r="H74" s="21"/>
    </row>
    <row r="75" spans="2:8">
      <c r="B75" s="6"/>
      <c r="C75" s="6"/>
      <c r="D75" s="6"/>
      <c r="E75" s="27"/>
      <c r="F75" s="27"/>
      <c r="G75" s="21"/>
      <c r="H75" s="21"/>
    </row>
    <row r="76" spans="2:8">
      <c r="B76" s="20" t="s">
        <v>195</v>
      </c>
      <c r="C76" s="6"/>
      <c r="D76" s="6"/>
      <c r="E76" s="27"/>
      <c r="F76" s="27"/>
      <c r="G76" s="21"/>
      <c r="H76" s="21"/>
    </row>
    <row r="77" spans="2:8">
      <c r="B77" s="6"/>
      <c r="C77" s="6"/>
      <c r="D77" s="6"/>
      <c r="E77" s="27"/>
      <c r="F77" s="27"/>
      <c r="G77" s="21"/>
      <c r="H77" s="21"/>
    </row>
    <row r="78" spans="2:8">
      <c r="B78" s="6"/>
      <c r="C78" s="8"/>
      <c r="D78" s="6"/>
      <c r="E78" s="27"/>
      <c r="F78" s="27"/>
      <c r="G78" s="21"/>
      <c r="H78" s="21"/>
    </row>
    <row r="79" spans="2:8" ht="20.399999999999999" thickBot="1">
      <c r="B79" s="6"/>
      <c r="C79" s="6"/>
      <c r="D79" s="6"/>
      <c r="E79" s="27"/>
      <c r="F79" s="27"/>
      <c r="G79" s="21"/>
      <c r="H79" s="21"/>
    </row>
    <row r="80" spans="2:8" ht="20.399999999999999" thickBot="1">
      <c r="B80" s="6"/>
      <c r="C80" s="7" t="str">
        <f>点数計算!F37</f>
        <v>N/A</v>
      </c>
      <c r="D80" s="6" t="s">
        <v>158</v>
      </c>
      <c r="E80" s="27"/>
      <c r="F80" s="27"/>
      <c r="G80" s="21"/>
      <c r="H80" s="21"/>
    </row>
    <row r="81" spans="2:8">
      <c r="B81" s="6"/>
      <c r="C81" s="6"/>
      <c r="D81" s="6"/>
      <c r="E81" s="27"/>
      <c r="F81" s="27"/>
      <c r="G81" s="21"/>
      <c r="H81" s="21"/>
    </row>
    <row r="82" spans="2:8">
      <c r="B82" s="20" t="s">
        <v>196</v>
      </c>
      <c r="C82" s="6"/>
      <c r="D82" s="6"/>
      <c r="E82" s="27"/>
      <c r="F82" s="27"/>
      <c r="G82" s="21"/>
      <c r="H82" s="21"/>
    </row>
    <row r="83" spans="2:8">
      <c r="B83" s="6"/>
      <c r="C83" s="6"/>
      <c r="D83" s="6"/>
      <c r="E83" s="27"/>
      <c r="F83" s="27"/>
      <c r="G83" s="21"/>
      <c r="H83" s="21"/>
    </row>
    <row r="84" spans="2:8">
      <c r="B84" s="6"/>
      <c r="C84" s="6"/>
      <c r="D84" s="6"/>
      <c r="E84" s="27"/>
      <c r="F84" s="27"/>
      <c r="G84" s="21"/>
      <c r="H84" s="21"/>
    </row>
    <row r="85" spans="2:8" ht="20.399999999999999" thickBot="1">
      <c r="B85" s="6"/>
      <c r="C85" s="6"/>
      <c r="D85" s="6"/>
      <c r="E85" s="27"/>
      <c r="F85" s="27"/>
      <c r="G85" s="21"/>
      <c r="H85" s="21"/>
    </row>
    <row r="86" spans="2:8" ht="20.399999999999999" thickBot="1">
      <c r="B86" s="6"/>
      <c r="C86" s="7" t="str">
        <f>点数計算!F40</f>
        <v>N/A</v>
      </c>
      <c r="D86" s="6" t="s">
        <v>158</v>
      </c>
      <c r="E86" s="27"/>
      <c r="F86" s="27"/>
      <c r="G86" s="21"/>
      <c r="H86" s="21"/>
    </row>
    <row r="87" spans="2:8">
      <c r="B87" s="6"/>
      <c r="C87" s="6"/>
      <c r="D87" s="6"/>
      <c r="E87" s="27"/>
      <c r="F87" s="27"/>
      <c r="G87" s="21"/>
      <c r="H87" s="21"/>
    </row>
    <row r="88" spans="2:8">
      <c r="B88" s="20" t="s">
        <v>197</v>
      </c>
      <c r="C88" s="6"/>
      <c r="D88" s="6"/>
      <c r="E88" s="27"/>
      <c r="F88" s="27"/>
      <c r="G88" s="21"/>
      <c r="H88" s="21"/>
    </row>
    <row r="89" spans="2:8">
      <c r="B89" s="6"/>
      <c r="C89" s="6"/>
      <c r="D89" s="6"/>
      <c r="E89" s="27"/>
      <c r="F89" s="27"/>
      <c r="G89" s="21"/>
      <c r="H89" s="21"/>
    </row>
    <row r="90" spans="2:8">
      <c r="B90" s="6"/>
      <c r="C90" s="6"/>
      <c r="D90" s="6"/>
      <c r="E90" s="27"/>
      <c r="F90" s="27"/>
      <c r="G90" s="21"/>
      <c r="H90" s="21"/>
    </row>
    <row r="91" spans="2:8" ht="20.399999999999999" thickBot="1">
      <c r="B91" s="6"/>
      <c r="C91" s="6"/>
      <c r="D91" s="6"/>
      <c r="E91" s="27"/>
      <c r="F91" s="27"/>
      <c r="G91" s="21"/>
      <c r="H91" s="21"/>
    </row>
    <row r="92" spans="2:8" ht="20.399999999999999" thickBot="1">
      <c r="B92" s="6"/>
      <c r="C92" s="7" t="str">
        <f>点数計算!F43</f>
        <v>N/A</v>
      </c>
      <c r="D92" s="6" t="s">
        <v>158</v>
      </c>
      <c r="E92" s="27"/>
      <c r="F92" s="27"/>
      <c r="G92" s="21"/>
      <c r="H92" s="21"/>
    </row>
    <row r="93" spans="2:8">
      <c r="B93" s="6"/>
      <c r="C93" s="6"/>
      <c r="D93" s="6"/>
      <c r="E93" s="27"/>
      <c r="F93" s="27"/>
      <c r="G93" s="21"/>
      <c r="H93" s="21"/>
    </row>
    <row r="94" spans="2:8" ht="20.399999999999999" thickBot="1">
      <c r="B94" s="20" t="s">
        <v>198</v>
      </c>
      <c r="C94" s="6"/>
      <c r="D94" s="6"/>
      <c r="E94" s="27"/>
      <c r="F94" s="27"/>
      <c r="G94" s="21"/>
      <c r="H94" s="21"/>
    </row>
    <row r="95" spans="2:8" ht="20.399999999999999" thickBot="1">
      <c r="B95" s="6"/>
      <c r="C95" s="7" t="str">
        <f>点数計算!F44</f>
        <v>N/A</v>
      </c>
      <c r="D95" s="6" t="s">
        <v>157</v>
      </c>
      <c r="E95" s="27"/>
      <c r="F95" s="27"/>
      <c r="G95" s="21"/>
      <c r="H95" s="21"/>
    </row>
    <row r="96" spans="2:8">
      <c r="B96" s="6"/>
      <c r="C96" s="6"/>
      <c r="D96" s="6"/>
      <c r="E96" s="27"/>
      <c r="F96" s="27"/>
      <c r="G96" s="21"/>
      <c r="H96" s="21"/>
    </row>
    <row r="97" spans="2:8">
      <c r="B97" s="20" t="s">
        <v>199</v>
      </c>
      <c r="C97" s="6"/>
      <c r="D97" s="6"/>
      <c r="E97" s="27"/>
      <c r="F97" s="27"/>
      <c r="G97" s="21"/>
      <c r="H97" s="21"/>
    </row>
    <row r="98" spans="2:8" ht="20.399999999999999" thickBot="1">
      <c r="B98" s="5" t="s">
        <v>136</v>
      </c>
      <c r="C98" s="6"/>
      <c r="D98" s="6"/>
      <c r="E98" s="27"/>
      <c r="F98" s="27"/>
      <c r="G98" s="21"/>
      <c r="H98" s="21"/>
    </row>
    <row r="99" spans="2:8" ht="20.399999999999999" thickBot="1">
      <c r="B99" s="6"/>
      <c r="C99" s="7" t="str">
        <f>点数計算!F45</f>
        <v>N/A</v>
      </c>
      <c r="D99" s="6" t="s">
        <v>156</v>
      </c>
      <c r="E99" s="27"/>
      <c r="F99" s="27"/>
      <c r="G99" s="21"/>
      <c r="H99" s="21"/>
    </row>
    <row r="100" spans="2:8">
      <c r="B100" s="6"/>
      <c r="C100" s="6"/>
      <c r="D100" s="6"/>
      <c r="E100" s="27" t="s">
        <v>153</v>
      </c>
      <c r="F100" s="27"/>
      <c r="G100" s="21"/>
      <c r="H100" s="21"/>
    </row>
    <row r="101" spans="2:8" ht="20.399999999999999" thickBot="1">
      <c r="B101" s="20" t="s">
        <v>200</v>
      </c>
      <c r="C101" s="6"/>
      <c r="D101" s="6"/>
      <c r="E101" s="27" t="s">
        <v>154</v>
      </c>
      <c r="F101" s="27"/>
      <c r="G101" s="21" t="s">
        <v>180</v>
      </c>
      <c r="H101" s="21"/>
    </row>
    <row r="102" spans="2:8" ht="20.399999999999999" thickBot="1">
      <c r="B102" s="6"/>
      <c r="C102" s="7" t="str">
        <f>点数計算!F46</f>
        <v>N/A</v>
      </c>
      <c r="D102" s="6" t="s">
        <v>155</v>
      </c>
      <c r="E102" s="28" t="e">
        <f>SUM(点数計算!F32+点数計算!F33+点数計算!F34+点数計算!F37+点数計算!F40+点数計算!F43+点数計算!F44+点数計算!F45+点数計算!F46)</f>
        <v>#VALUE!</v>
      </c>
      <c r="F102" s="27" t="s">
        <v>165</v>
      </c>
      <c r="G102" s="22" t="e">
        <f>点数計算!G47</f>
        <v>#VALUE!</v>
      </c>
      <c r="H102" s="16" t="s">
        <v>181</v>
      </c>
    </row>
    <row r="103" spans="2:8">
      <c r="B103" s="6"/>
      <c r="C103" s="6"/>
      <c r="D103" s="6"/>
      <c r="E103" s="27"/>
      <c r="F103" s="27"/>
      <c r="G103" s="31"/>
      <c r="H103" s="16"/>
    </row>
    <row r="104" spans="2:8"/>
    <row r="105" spans="2:8">
      <c r="B105" s="29" t="s">
        <v>214</v>
      </c>
    </row>
    <row r="106" spans="2:8" ht="39.6">
      <c r="B106" s="33" t="s">
        <v>215</v>
      </c>
    </row>
  </sheetData>
  <sheetProtection algorithmName="SHA-512" hashValue="2D+eTAwVdeKzJmBqHRv4us/Wni51LzafIQvWvCW0W5ZcW/c8XvM3zSvF+OCc4Hn5mEx6TiMUMHVdTtjHU3kXFQ==" saltValue="dfAOrRjOy6EIMQEjxmfeHw==" spinCount="100000" sheet="1" objects="1" scenarios="1"/>
  <mergeCells count="1">
    <mergeCell ref="D1:I1"/>
  </mergeCells>
  <phoneticPr fontId="1"/>
  <pageMargins left="0.7" right="0.7" top="0.75" bottom="0.75" header="0.3" footer="0.3"/>
  <pageSetup paperSize="9" scale="33" orientation="portrait" horizontalDpi="0" verticalDpi="0"/>
  <drawing r:id="rId1"/>
  <legacyDrawing r:id="rId2"/>
  <mc:AlternateContent xmlns:mc="http://schemas.openxmlformats.org/markup-compatibility/2006">
    <mc:Choice Requires="x14">
      <controls>
        <mc:AlternateContent xmlns:mc="http://schemas.openxmlformats.org/markup-compatibility/2006">
          <mc:Choice Requires="x14">
            <control shapeId="3073" r:id="rId3" name="Drop Down 1">
              <controlPr defaultSize="0" autoLine="0" autoPict="0">
                <anchor moveWithCells="1">
                  <from>
                    <xdr:col>1</xdr:col>
                    <xdr:colOff>15240</xdr:colOff>
                    <xdr:row>4</xdr:row>
                    <xdr:rowOff>0</xdr:rowOff>
                  </from>
                  <to>
                    <xdr:col>1</xdr:col>
                    <xdr:colOff>11109960</xdr:colOff>
                    <xdr:row>5</xdr:row>
                    <xdr:rowOff>15240</xdr:rowOff>
                  </to>
                </anchor>
              </controlPr>
            </control>
          </mc:Choice>
        </mc:AlternateContent>
        <mc:AlternateContent xmlns:mc="http://schemas.openxmlformats.org/markup-compatibility/2006">
          <mc:Choice Requires="x14">
            <control shapeId="3074" r:id="rId4" name="Drop Down 2">
              <controlPr defaultSize="0" autoLine="0" autoPict="0">
                <anchor moveWithCells="1">
                  <from>
                    <xdr:col>1</xdr:col>
                    <xdr:colOff>22860</xdr:colOff>
                    <xdr:row>8</xdr:row>
                    <xdr:rowOff>0</xdr:rowOff>
                  </from>
                  <to>
                    <xdr:col>1</xdr:col>
                    <xdr:colOff>11071860</xdr:colOff>
                    <xdr:row>9</xdr:row>
                    <xdr:rowOff>15240</xdr:rowOff>
                  </to>
                </anchor>
              </controlPr>
            </control>
          </mc:Choice>
        </mc:AlternateContent>
        <mc:AlternateContent xmlns:mc="http://schemas.openxmlformats.org/markup-compatibility/2006">
          <mc:Choice Requires="x14">
            <control shapeId="3075" r:id="rId5" name="Drop Down 3">
              <controlPr defaultSize="0" autoLine="0" autoPict="0">
                <anchor moveWithCells="1">
                  <from>
                    <xdr:col>1</xdr:col>
                    <xdr:colOff>15240</xdr:colOff>
                    <xdr:row>12</xdr:row>
                    <xdr:rowOff>15240</xdr:rowOff>
                  </from>
                  <to>
                    <xdr:col>1</xdr:col>
                    <xdr:colOff>11109960</xdr:colOff>
                    <xdr:row>13</xdr:row>
                    <xdr:rowOff>22860</xdr:rowOff>
                  </to>
                </anchor>
              </controlPr>
            </control>
          </mc:Choice>
        </mc:AlternateContent>
        <mc:AlternateContent xmlns:mc="http://schemas.openxmlformats.org/markup-compatibility/2006">
          <mc:Choice Requires="x14">
            <control shapeId="3076" r:id="rId6" name="Drop Down 4">
              <controlPr defaultSize="0" autoLine="0" autoPict="0">
                <anchor moveWithCells="1">
                  <from>
                    <xdr:col>1</xdr:col>
                    <xdr:colOff>22860</xdr:colOff>
                    <xdr:row>18</xdr:row>
                    <xdr:rowOff>15240</xdr:rowOff>
                  </from>
                  <to>
                    <xdr:col>1</xdr:col>
                    <xdr:colOff>11125200</xdr:colOff>
                    <xdr:row>19</xdr:row>
                    <xdr:rowOff>22860</xdr:rowOff>
                  </to>
                </anchor>
              </controlPr>
            </control>
          </mc:Choice>
        </mc:AlternateContent>
        <mc:AlternateContent xmlns:mc="http://schemas.openxmlformats.org/markup-compatibility/2006">
          <mc:Choice Requires="x14">
            <control shapeId="3077" r:id="rId7" name="Drop Down 5">
              <controlPr defaultSize="0" autoLine="0" autoPict="0">
                <anchor moveWithCells="1">
                  <from>
                    <xdr:col>1</xdr:col>
                    <xdr:colOff>22860</xdr:colOff>
                    <xdr:row>24</xdr:row>
                    <xdr:rowOff>15240</xdr:rowOff>
                  </from>
                  <to>
                    <xdr:col>1</xdr:col>
                    <xdr:colOff>11125200</xdr:colOff>
                    <xdr:row>25</xdr:row>
                    <xdr:rowOff>22860</xdr:rowOff>
                  </to>
                </anchor>
              </controlPr>
            </control>
          </mc:Choice>
        </mc:AlternateContent>
        <mc:AlternateContent xmlns:mc="http://schemas.openxmlformats.org/markup-compatibility/2006">
          <mc:Choice Requires="x14">
            <control shapeId="3078" r:id="rId8" name="Drop Down 6">
              <controlPr defaultSize="0" autoLine="0" autoPict="0">
                <anchor moveWithCells="1">
                  <from>
                    <xdr:col>1</xdr:col>
                    <xdr:colOff>22860</xdr:colOff>
                    <xdr:row>28</xdr:row>
                    <xdr:rowOff>15240</xdr:rowOff>
                  </from>
                  <to>
                    <xdr:col>1</xdr:col>
                    <xdr:colOff>11125200</xdr:colOff>
                    <xdr:row>29</xdr:row>
                    <xdr:rowOff>22860</xdr:rowOff>
                  </to>
                </anchor>
              </controlPr>
            </control>
          </mc:Choice>
        </mc:AlternateContent>
        <mc:AlternateContent xmlns:mc="http://schemas.openxmlformats.org/markup-compatibility/2006">
          <mc:Choice Requires="x14">
            <control shapeId="3079" r:id="rId9" name="Option Button 7">
              <controlPr defaultSize="0" autoFill="0" autoLine="0" autoPict="0">
                <anchor moveWithCells="1">
                  <from>
                    <xdr:col>1</xdr:col>
                    <xdr:colOff>76200</xdr:colOff>
                    <xdr:row>30</xdr:row>
                    <xdr:rowOff>205740</xdr:rowOff>
                  </from>
                  <to>
                    <xdr:col>1</xdr:col>
                    <xdr:colOff>2156460</xdr:colOff>
                    <xdr:row>31</xdr:row>
                    <xdr:rowOff>243840</xdr:rowOff>
                  </to>
                </anchor>
              </controlPr>
            </control>
          </mc:Choice>
        </mc:AlternateContent>
        <mc:AlternateContent xmlns:mc="http://schemas.openxmlformats.org/markup-compatibility/2006">
          <mc:Choice Requires="x14">
            <control shapeId="3080" r:id="rId10" name="Option Button 8">
              <controlPr defaultSize="0" autoFill="0" autoLine="0" autoPict="0">
                <anchor moveWithCells="1">
                  <from>
                    <xdr:col>1</xdr:col>
                    <xdr:colOff>60960</xdr:colOff>
                    <xdr:row>33</xdr:row>
                    <xdr:rowOff>0</xdr:rowOff>
                  </from>
                  <to>
                    <xdr:col>1</xdr:col>
                    <xdr:colOff>1866900</xdr:colOff>
                    <xdr:row>34</xdr:row>
                    <xdr:rowOff>38100</xdr:rowOff>
                  </to>
                </anchor>
              </controlPr>
            </control>
          </mc:Choice>
        </mc:AlternateContent>
        <mc:AlternateContent xmlns:mc="http://schemas.openxmlformats.org/markup-compatibility/2006">
          <mc:Choice Requires="x14">
            <control shapeId="3081" r:id="rId11" name="Drop Down 9">
              <controlPr defaultSize="0" autoLine="0" autoPict="0">
                <anchor moveWithCells="1">
                  <from>
                    <xdr:col>1</xdr:col>
                    <xdr:colOff>22860</xdr:colOff>
                    <xdr:row>31</xdr:row>
                    <xdr:rowOff>205740</xdr:rowOff>
                  </from>
                  <to>
                    <xdr:col>1</xdr:col>
                    <xdr:colOff>11125200</xdr:colOff>
                    <xdr:row>32</xdr:row>
                    <xdr:rowOff>228600</xdr:rowOff>
                  </to>
                </anchor>
              </controlPr>
            </control>
          </mc:Choice>
        </mc:AlternateContent>
        <mc:AlternateContent xmlns:mc="http://schemas.openxmlformats.org/markup-compatibility/2006">
          <mc:Choice Requires="x14">
            <control shapeId="3082" r:id="rId12" name="Drop Down 10">
              <controlPr defaultSize="0" autoLine="0" autoPict="0">
                <anchor moveWithCells="1">
                  <from>
                    <xdr:col>1</xdr:col>
                    <xdr:colOff>22860</xdr:colOff>
                    <xdr:row>34</xdr:row>
                    <xdr:rowOff>0</xdr:rowOff>
                  </from>
                  <to>
                    <xdr:col>1</xdr:col>
                    <xdr:colOff>11125200</xdr:colOff>
                    <xdr:row>35</xdr:row>
                    <xdr:rowOff>15240</xdr:rowOff>
                  </to>
                </anchor>
              </controlPr>
            </control>
          </mc:Choice>
        </mc:AlternateContent>
        <mc:AlternateContent xmlns:mc="http://schemas.openxmlformats.org/markup-compatibility/2006">
          <mc:Choice Requires="x14">
            <control shapeId="3083" r:id="rId13" name="Drop Down 11">
              <controlPr defaultSize="0" autoLine="0" autoPict="0">
                <anchor moveWithCells="1">
                  <from>
                    <xdr:col>1</xdr:col>
                    <xdr:colOff>15240</xdr:colOff>
                    <xdr:row>39</xdr:row>
                    <xdr:rowOff>15240</xdr:rowOff>
                  </from>
                  <to>
                    <xdr:col>1</xdr:col>
                    <xdr:colOff>11109960</xdr:colOff>
                    <xdr:row>40</xdr:row>
                    <xdr:rowOff>38100</xdr:rowOff>
                  </to>
                </anchor>
              </controlPr>
            </control>
          </mc:Choice>
        </mc:AlternateContent>
        <mc:AlternateContent xmlns:mc="http://schemas.openxmlformats.org/markup-compatibility/2006">
          <mc:Choice Requires="x14">
            <control shapeId="3084" r:id="rId14" name="Drop Down 12">
              <controlPr defaultSize="0" autoLine="0" autoPict="0">
                <anchor moveWithCells="1">
                  <from>
                    <xdr:col>1</xdr:col>
                    <xdr:colOff>15240</xdr:colOff>
                    <xdr:row>42</xdr:row>
                    <xdr:rowOff>0</xdr:rowOff>
                  </from>
                  <to>
                    <xdr:col>1</xdr:col>
                    <xdr:colOff>11109960</xdr:colOff>
                    <xdr:row>43</xdr:row>
                    <xdr:rowOff>22860</xdr:rowOff>
                  </to>
                </anchor>
              </controlPr>
            </control>
          </mc:Choice>
        </mc:AlternateContent>
        <mc:AlternateContent xmlns:mc="http://schemas.openxmlformats.org/markup-compatibility/2006">
          <mc:Choice Requires="x14">
            <control shapeId="3085" r:id="rId15" name="Drop Down 13">
              <controlPr defaultSize="0" autoLine="0" autoPict="0">
                <anchor moveWithCells="1">
                  <from>
                    <xdr:col>1</xdr:col>
                    <xdr:colOff>15240</xdr:colOff>
                    <xdr:row>45</xdr:row>
                    <xdr:rowOff>0</xdr:rowOff>
                  </from>
                  <to>
                    <xdr:col>1</xdr:col>
                    <xdr:colOff>11109960</xdr:colOff>
                    <xdr:row>46</xdr:row>
                    <xdr:rowOff>15240</xdr:rowOff>
                  </to>
                </anchor>
              </controlPr>
            </control>
          </mc:Choice>
        </mc:AlternateContent>
        <mc:AlternateContent xmlns:mc="http://schemas.openxmlformats.org/markup-compatibility/2006">
          <mc:Choice Requires="x14">
            <control shapeId="3086" r:id="rId16" name="Drop Down 14">
              <controlPr defaultSize="0" autoLine="0" autoPict="0">
                <anchor moveWithCells="1">
                  <from>
                    <xdr:col>1</xdr:col>
                    <xdr:colOff>15240</xdr:colOff>
                    <xdr:row>49</xdr:row>
                    <xdr:rowOff>15240</xdr:rowOff>
                  </from>
                  <to>
                    <xdr:col>1</xdr:col>
                    <xdr:colOff>11109960</xdr:colOff>
                    <xdr:row>50</xdr:row>
                    <xdr:rowOff>38100</xdr:rowOff>
                  </to>
                </anchor>
              </controlPr>
            </control>
          </mc:Choice>
        </mc:AlternateContent>
        <mc:AlternateContent xmlns:mc="http://schemas.openxmlformats.org/markup-compatibility/2006">
          <mc:Choice Requires="x14">
            <control shapeId="3087" r:id="rId17" name="Drop Down 15">
              <controlPr defaultSize="0" autoLine="0" autoPict="0">
                <anchor moveWithCells="1">
                  <from>
                    <xdr:col>1</xdr:col>
                    <xdr:colOff>15240</xdr:colOff>
                    <xdr:row>52</xdr:row>
                    <xdr:rowOff>0</xdr:rowOff>
                  </from>
                  <to>
                    <xdr:col>1</xdr:col>
                    <xdr:colOff>11109960</xdr:colOff>
                    <xdr:row>53</xdr:row>
                    <xdr:rowOff>22860</xdr:rowOff>
                  </to>
                </anchor>
              </controlPr>
            </control>
          </mc:Choice>
        </mc:AlternateContent>
        <mc:AlternateContent xmlns:mc="http://schemas.openxmlformats.org/markup-compatibility/2006">
          <mc:Choice Requires="x14">
            <control shapeId="3088" r:id="rId18" name="Drop Down 16">
              <controlPr defaultSize="0" autoLine="0" autoPict="0">
                <anchor moveWithCells="1">
                  <from>
                    <xdr:col>1</xdr:col>
                    <xdr:colOff>15240</xdr:colOff>
                    <xdr:row>55</xdr:row>
                    <xdr:rowOff>15240</xdr:rowOff>
                  </from>
                  <to>
                    <xdr:col>1</xdr:col>
                    <xdr:colOff>11109960</xdr:colOff>
                    <xdr:row>56</xdr:row>
                    <xdr:rowOff>22860</xdr:rowOff>
                  </to>
                </anchor>
              </controlPr>
            </control>
          </mc:Choice>
        </mc:AlternateContent>
        <mc:AlternateContent xmlns:mc="http://schemas.openxmlformats.org/markup-compatibility/2006">
          <mc:Choice Requires="x14">
            <control shapeId="3089" r:id="rId19" name="Drop Down 17">
              <controlPr defaultSize="0" autoLine="0" autoPict="0">
                <anchor moveWithCells="1">
                  <from>
                    <xdr:col>1</xdr:col>
                    <xdr:colOff>15240</xdr:colOff>
                    <xdr:row>59</xdr:row>
                    <xdr:rowOff>0</xdr:rowOff>
                  </from>
                  <to>
                    <xdr:col>1</xdr:col>
                    <xdr:colOff>11109960</xdr:colOff>
                    <xdr:row>60</xdr:row>
                    <xdr:rowOff>15240</xdr:rowOff>
                  </to>
                </anchor>
              </controlPr>
            </control>
          </mc:Choice>
        </mc:AlternateContent>
        <mc:AlternateContent xmlns:mc="http://schemas.openxmlformats.org/markup-compatibility/2006">
          <mc:Choice Requires="x14">
            <control shapeId="3090" r:id="rId20" name="Drop Down 18">
              <controlPr defaultSize="0" autoLine="0" autoPict="0">
                <anchor moveWithCells="1">
                  <from>
                    <xdr:col>1</xdr:col>
                    <xdr:colOff>15240</xdr:colOff>
                    <xdr:row>66</xdr:row>
                    <xdr:rowOff>15240</xdr:rowOff>
                  </from>
                  <to>
                    <xdr:col>1</xdr:col>
                    <xdr:colOff>11109960</xdr:colOff>
                    <xdr:row>67</xdr:row>
                    <xdr:rowOff>22860</xdr:rowOff>
                  </to>
                </anchor>
              </controlPr>
            </control>
          </mc:Choice>
        </mc:AlternateContent>
        <mc:AlternateContent xmlns:mc="http://schemas.openxmlformats.org/markup-compatibility/2006">
          <mc:Choice Requires="x14">
            <control shapeId="3091" r:id="rId21" name="Drop Down 19">
              <controlPr defaultSize="0" autoLine="0" autoPict="0">
                <anchor moveWithCells="1">
                  <from>
                    <xdr:col>1</xdr:col>
                    <xdr:colOff>15240</xdr:colOff>
                    <xdr:row>69</xdr:row>
                    <xdr:rowOff>15240</xdr:rowOff>
                  </from>
                  <to>
                    <xdr:col>1</xdr:col>
                    <xdr:colOff>11109960</xdr:colOff>
                    <xdr:row>70</xdr:row>
                    <xdr:rowOff>22860</xdr:rowOff>
                  </to>
                </anchor>
              </controlPr>
            </control>
          </mc:Choice>
        </mc:AlternateContent>
        <mc:AlternateContent xmlns:mc="http://schemas.openxmlformats.org/markup-compatibility/2006">
          <mc:Choice Requires="x14">
            <control shapeId="3092" r:id="rId22" name="Drop Down 20">
              <controlPr defaultSize="0" autoLine="0" autoPict="0">
                <anchor moveWithCells="1">
                  <from>
                    <xdr:col>1</xdr:col>
                    <xdr:colOff>15240</xdr:colOff>
                    <xdr:row>73</xdr:row>
                    <xdr:rowOff>15240</xdr:rowOff>
                  </from>
                  <to>
                    <xdr:col>1</xdr:col>
                    <xdr:colOff>11109960</xdr:colOff>
                    <xdr:row>74</xdr:row>
                    <xdr:rowOff>22860</xdr:rowOff>
                  </to>
                </anchor>
              </controlPr>
            </control>
          </mc:Choice>
        </mc:AlternateContent>
        <mc:AlternateContent xmlns:mc="http://schemas.openxmlformats.org/markup-compatibility/2006">
          <mc:Choice Requires="x14">
            <control shapeId="3094" r:id="rId23" name="Drop Down 22">
              <controlPr defaultSize="0" autoLine="0" autoPict="0">
                <anchor moveWithCells="1">
                  <from>
                    <xdr:col>1</xdr:col>
                    <xdr:colOff>15240</xdr:colOff>
                    <xdr:row>76</xdr:row>
                    <xdr:rowOff>213360</xdr:rowOff>
                  </from>
                  <to>
                    <xdr:col>1</xdr:col>
                    <xdr:colOff>11109960</xdr:colOff>
                    <xdr:row>77</xdr:row>
                    <xdr:rowOff>243840</xdr:rowOff>
                  </to>
                </anchor>
              </controlPr>
            </control>
          </mc:Choice>
        </mc:AlternateContent>
        <mc:AlternateContent xmlns:mc="http://schemas.openxmlformats.org/markup-compatibility/2006">
          <mc:Choice Requires="x14">
            <control shapeId="3096" r:id="rId24" name="Drop Down 24">
              <controlPr defaultSize="0" autoLine="0" autoPict="0">
                <anchor moveWithCells="1">
                  <from>
                    <xdr:col>1</xdr:col>
                    <xdr:colOff>15240</xdr:colOff>
                    <xdr:row>79</xdr:row>
                    <xdr:rowOff>15240</xdr:rowOff>
                  </from>
                  <to>
                    <xdr:col>1</xdr:col>
                    <xdr:colOff>11109960</xdr:colOff>
                    <xdr:row>80</xdr:row>
                    <xdr:rowOff>22860</xdr:rowOff>
                  </to>
                </anchor>
              </controlPr>
            </control>
          </mc:Choice>
        </mc:AlternateContent>
        <mc:AlternateContent xmlns:mc="http://schemas.openxmlformats.org/markup-compatibility/2006">
          <mc:Choice Requires="x14">
            <control shapeId="3104" r:id="rId25" name="Group Box 32">
              <controlPr defaultSize="0" autoFill="0" autoPict="0">
                <anchor moveWithCells="1">
                  <from>
                    <xdr:col>1</xdr:col>
                    <xdr:colOff>22860</xdr:colOff>
                    <xdr:row>30</xdr:row>
                    <xdr:rowOff>38100</xdr:rowOff>
                  </from>
                  <to>
                    <xdr:col>1</xdr:col>
                    <xdr:colOff>11178540</xdr:colOff>
                    <xdr:row>35</xdr:row>
                    <xdr:rowOff>129540</xdr:rowOff>
                  </to>
                </anchor>
              </controlPr>
            </control>
          </mc:Choice>
        </mc:AlternateContent>
        <mc:AlternateContent xmlns:mc="http://schemas.openxmlformats.org/markup-compatibility/2006">
          <mc:Choice Requires="x14">
            <control shapeId="3106" r:id="rId26" name="Group Box 34">
              <controlPr defaultSize="0" autoFill="0" autoPict="0">
                <anchor moveWithCells="1">
                  <from>
                    <xdr:col>0</xdr:col>
                    <xdr:colOff>937260</xdr:colOff>
                    <xdr:row>75</xdr:row>
                    <xdr:rowOff>0</xdr:rowOff>
                  </from>
                  <to>
                    <xdr:col>1</xdr:col>
                    <xdr:colOff>11186160</xdr:colOff>
                    <xdr:row>80</xdr:row>
                    <xdr:rowOff>152400</xdr:rowOff>
                  </to>
                </anchor>
              </controlPr>
            </control>
          </mc:Choice>
        </mc:AlternateContent>
        <mc:AlternateContent xmlns:mc="http://schemas.openxmlformats.org/markup-compatibility/2006">
          <mc:Choice Requires="x14">
            <control shapeId="3107" r:id="rId27" name="Option Button 35">
              <controlPr defaultSize="0" autoFill="0" autoLine="0" autoPict="0">
                <anchor moveWithCells="1">
                  <from>
                    <xdr:col>1</xdr:col>
                    <xdr:colOff>76200</xdr:colOff>
                    <xdr:row>75</xdr:row>
                    <xdr:rowOff>213360</xdr:rowOff>
                  </from>
                  <to>
                    <xdr:col>1</xdr:col>
                    <xdr:colOff>2689860</xdr:colOff>
                    <xdr:row>77</xdr:row>
                    <xdr:rowOff>0</xdr:rowOff>
                  </to>
                </anchor>
              </controlPr>
            </control>
          </mc:Choice>
        </mc:AlternateContent>
        <mc:AlternateContent xmlns:mc="http://schemas.openxmlformats.org/markup-compatibility/2006">
          <mc:Choice Requires="x14">
            <control shapeId="3108" r:id="rId28" name="Option Button 36">
              <controlPr defaultSize="0" autoFill="0" autoLine="0" autoPict="0">
                <anchor moveWithCells="1">
                  <from>
                    <xdr:col>1</xdr:col>
                    <xdr:colOff>76200</xdr:colOff>
                    <xdr:row>78</xdr:row>
                    <xdr:rowOff>0</xdr:rowOff>
                  </from>
                  <to>
                    <xdr:col>1</xdr:col>
                    <xdr:colOff>2689860</xdr:colOff>
                    <xdr:row>79</xdr:row>
                    <xdr:rowOff>38100</xdr:rowOff>
                  </to>
                </anchor>
              </controlPr>
            </control>
          </mc:Choice>
        </mc:AlternateContent>
        <mc:AlternateContent xmlns:mc="http://schemas.openxmlformats.org/markup-compatibility/2006">
          <mc:Choice Requires="x14">
            <control shapeId="3109" r:id="rId29" name="Drop Down 37">
              <controlPr defaultSize="0" autoLine="0" autoPict="0">
                <anchor moveWithCells="1">
                  <from>
                    <xdr:col>1</xdr:col>
                    <xdr:colOff>15240</xdr:colOff>
                    <xdr:row>82</xdr:row>
                    <xdr:rowOff>243840</xdr:rowOff>
                  </from>
                  <to>
                    <xdr:col>1</xdr:col>
                    <xdr:colOff>11109960</xdr:colOff>
                    <xdr:row>84</xdr:row>
                    <xdr:rowOff>15240</xdr:rowOff>
                  </to>
                </anchor>
              </controlPr>
            </control>
          </mc:Choice>
        </mc:AlternateContent>
        <mc:AlternateContent xmlns:mc="http://schemas.openxmlformats.org/markup-compatibility/2006">
          <mc:Choice Requires="x14">
            <control shapeId="3110" r:id="rId30" name="Drop Down 38">
              <controlPr defaultSize="0" autoLine="0" autoPict="0">
                <anchor moveWithCells="1">
                  <from>
                    <xdr:col>1</xdr:col>
                    <xdr:colOff>0</xdr:colOff>
                    <xdr:row>85</xdr:row>
                    <xdr:rowOff>22860</xdr:rowOff>
                  </from>
                  <to>
                    <xdr:col>1</xdr:col>
                    <xdr:colOff>11102340</xdr:colOff>
                    <xdr:row>86</xdr:row>
                    <xdr:rowOff>38100</xdr:rowOff>
                  </to>
                </anchor>
              </controlPr>
            </control>
          </mc:Choice>
        </mc:AlternateContent>
        <mc:AlternateContent xmlns:mc="http://schemas.openxmlformats.org/markup-compatibility/2006">
          <mc:Choice Requires="x14">
            <control shapeId="3111" r:id="rId31" name="Group Box 39">
              <controlPr defaultSize="0" autoFill="0" autoPict="0">
                <anchor moveWithCells="1">
                  <from>
                    <xdr:col>0</xdr:col>
                    <xdr:colOff>937260</xdr:colOff>
                    <xdr:row>81</xdr:row>
                    <xdr:rowOff>15240</xdr:rowOff>
                  </from>
                  <to>
                    <xdr:col>2</xdr:col>
                    <xdr:colOff>15240</xdr:colOff>
                    <xdr:row>86</xdr:row>
                    <xdr:rowOff>175260</xdr:rowOff>
                  </to>
                </anchor>
              </controlPr>
            </control>
          </mc:Choice>
        </mc:AlternateContent>
        <mc:AlternateContent xmlns:mc="http://schemas.openxmlformats.org/markup-compatibility/2006">
          <mc:Choice Requires="x14">
            <control shapeId="3112" r:id="rId32" name="Option Button 40">
              <controlPr defaultSize="0" autoFill="0" autoLine="0" autoPict="0">
                <anchor moveWithCells="1">
                  <from>
                    <xdr:col>1</xdr:col>
                    <xdr:colOff>53340</xdr:colOff>
                    <xdr:row>81</xdr:row>
                    <xdr:rowOff>213360</xdr:rowOff>
                  </from>
                  <to>
                    <xdr:col>1</xdr:col>
                    <xdr:colOff>2423160</xdr:colOff>
                    <xdr:row>83</xdr:row>
                    <xdr:rowOff>0</xdr:rowOff>
                  </to>
                </anchor>
              </controlPr>
            </control>
          </mc:Choice>
        </mc:AlternateContent>
        <mc:AlternateContent xmlns:mc="http://schemas.openxmlformats.org/markup-compatibility/2006">
          <mc:Choice Requires="x14">
            <control shapeId="3113" r:id="rId33" name="Option Button 41">
              <controlPr defaultSize="0" autoFill="0" autoLine="0" autoPict="0">
                <anchor moveWithCells="1">
                  <from>
                    <xdr:col>1</xdr:col>
                    <xdr:colOff>53340</xdr:colOff>
                    <xdr:row>84</xdr:row>
                    <xdr:rowOff>15240</xdr:rowOff>
                  </from>
                  <to>
                    <xdr:col>1</xdr:col>
                    <xdr:colOff>2118360</xdr:colOff>
                    <xdr:row>85</xdr:row>
                    <xdr:rowOff>53340</xdr:rowOff>
                  </to>
                </anchor>
              </controlPr>
            </control>
          </mc:Choice>
        </mc:AlternateContent>
        <mc:AlternateContent xmlns:mc="http://schemas.openxmlformats.org/markup-compatibility/2006">
          <mc:Choice Requires="x14">
            <control shapeId="3114" r:id="rId34" name="Drop Down 42">
              <controlPr defaultSize="0" autoLine="0" autoPict="0">
                <anchor moveWithCells="1">
                  <from>
                    <xdr:col>1</xdr:col>
                    <xdr:colOff>15240</xdr:colOff>
                    <xdr:row>88</xdr:row>
                    <xdr:rowOff>243840</xdr:rowOff>
                  </from>
                  <to>
                    <xdr:col>1</xdr:col>
                    <xdr:colOff>11109960</xdr:colOff>
                    <xdr:row>90</xdr:row>
                    <xdr:rowOff>15240</xdr:rowOff>
                  </to>
                </anchor>
              </controlPr>
            </control>
          </mc:Choice>
        </mc:AlternateContent>
        <mc:AlternateContent xmlns:mc="http://schemas.openxmlformats.org/markup-compatibility/2006">
          <mc:Choice Requires="x14">
            <control shapeId="3115" r:id="rId35" name="Drop Down 43">
              <controlPr defaultSize="0" autoLine="0" autoPict="0">
                <anchor moveWithCells="1">
                  <from>
                    <xdr:col>1</xdr:col>
                    <xdr:colOff>15240</xdr:colOff>
                    <xdr:row>91</xdr:row>
                    <xdr:rowOff>22860</xdr:rowOff>
                  </from>
                  <to>
                    <xdr:col>1</xdr:col>
                    <xdr:colOff>11109960</xdr:colOff>
                    <xdr:row>92</xdr:row>
                    <xdr:rowOff>38100</xdr:rowOff>
                  </to>
                </anchor>
              </controlPr>
            </control>
          </mc:Choice>
        </mc:AlternateContent>
        <mc:AlternateContent xmlns:mc="http://schemas.openxmlformats.org/markup-compatibility/2006">
          <mc:Choice Requires="x14">
            <control shapeId="3116" r:id="rId36" name="Group Box 44">
              <controlPr defaultSize="0" autoFill="0" autoPict="0">
                <anchor moveWithCells="1">
                  <from>
                    <xdr:col>0</xdr:col>
                    <xdr:colOff>937260</xdr:colOff>
                    <xdr:row>87</xdr:row>
                    <xdr:rowOff>38100</xdr:rowOff>
                  </from>
                  <to>
                    <xdr:col>2</xdr:col>
                    <xdr:colOff>15240</xdr:colOff>
                    <xdr:row>92</xdr:row>
                    <xdr:rowOff>190500</xdr:rowOff>
                  </to>
                </anchor>
              </controlPr>
            </control>
          </mc:Choice>
        </mc:AlternateContent>
        <mc:AlternateContent xmlns:mc="http://schemas.openxmlformats.org/markup-compatibility/2006">
          <mc:Choice Requires="x14">
            <control shapeId="3119" r:id="rId37" name="Option Button 47">
              <controlPr defaultSize="0" autoFill="0" autoLine="0" autoPict="0">
                <anchor moveWithCells="1">
                  <from>
                    <xdr:col>1</xdr:col>
                    <xdr:colOff>60960</xdr:colOff>
                    <xdr:row>87</xdr:row>
                    <xdr:rowOff>213360</xdr:rowOff>
                  </from>
                  <to>
                    <xdr:col>1</xdr:col>
                    <xdr:colOff>2529840</xdr:colOff>
                    <xdr:row>89</xdr:row>
                    <xdr:rowOff>0</xdr:rowOff>
                  </to>
                </anchor>
              </controlPr>
            </control>
          </mc:Choice>
        </mc:AlternateContent>
        <mc:AlternateContent xmlns:mc="http://schemas.openxmlformats.org/markup-compatibility/2006">
          <mc:Choice Requires="x14">
            <control shapeId="3120" r:id="rId38" name="Option Button 48">
              <controlPr defaultSize="0" autoFill="0" autoLine="0" autoPict="0">
                <anchor moveWithCells="1">
                  <from>
                    <xdr:col>1</xdr:col>
                    <xdr:colOff>60960</xdr:colOff>
                    <xdr:row>90</xdr:row>
                    <xdr:rowOff>15240</xdr:rowOff>
                  </from>
                  <to>
                    <xdr:col>1</xdr:col>
                    <xdr:colOff>1889760</xdr:colOff>
                    <xdr:row>91</xdr:row>
                    <xdr:rowOff>53340</xdr:rowOff>
                  </to>
                </anchor>
              </controlPr>
            </control>
          </mc:Choice>
        </mc:AlternateContent>
        <mc:AlternateContent xmlns:mc="http://schemas.openxmlformats.org/markup-compatibility/2006">
          <mc:Choice Requires="x14">
            <control shapeId="3121" r:id="rId39" name="Drop Down 49">
              <controlPr defaultSize="0" autoLine="0" autoPict="0">
                <anchor moveWithCells="1">
                  <from>
                    <xdr:col>1</xdr:col>
                    <xdr:colOff>15240</xdr:colOff>
                    <xdr:row>94</xdr:row>
                    <xdr:rowOff>15240</xdr:rowOff>
                  </from>
                  <to>
                    <xdr:col>1</xdr:col>
                    <xdr:colOff>11109960</xdr:colOff>
                    <xdr:row>95</xdr:row>
                    <xdr:rowOff>22860</xdr:rowOff>
                  </to>
                </anchor>
              </controlPr>
            </control>
          </mc:Choice>
        </mc:AlternateContent>
        <mc:AlternateContent xmlns:mc="http://schemas.openxmlformats.org/markup-compatibility/2006">
          <mc:Choice Requires="x14">
            <control shapeId="3122" r:id="rId40" name="Drop Down 50">
              <controlPr defaultSize="0" autoLine="0" autoPict="0">
                <anchor moveWithCells="1">
                  <from>
                    <xdr:col>1</xdr:col>
                    <xdr:colOff>15240</xdr:colOff>
                    <xdr:row>98</xdr:row>
                    <xdr:rowOff>0</xdr:rowOff>
                  </from>
                  <to>
                    <xdr:col>1</xdr:col>
                    <xdr:colOff>11109960</xdr:colOff>
                    <xdr:row>99</xdr:row>
                    <xdr:rowOff>15240</xdr:rowOff>
                  </to>
                </anchor>
              </controlPr>
            </control>
          </mc:Choice>
        </mc:AlternateContent>
        <mc:AlternateContent xmlns:mc="http://schemas.openxmlformats.org/markup-compatibility/2006">
          <mc:Choice Requires="x14">
            <control shapeId="3123" r:id="rId41" name="Drop Down 51">
              <controlPr defaultSize="0" autoLine="0" autoPict="0">
                <anchor moveWithCells="1">
                  <from>
                    <xdr:col>1</xdr:col>
                    <xdr:colOff>15240</xdr:colOff>
                    <xdr:row>101</xdr:row>
                    <xdr:rowOff>15240</xdr:rowOff>
                  </from>
                  <to>
                    <xdr:col>1</xdr:col>
                    <xdr:colOff>11109960</xdr:colOff>
                    <xdr:row>102</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A78A5-38EC-4D49-9D91-69C4D789A155}">
  <dimension ref="C1:AT49"/>
  <sheetViews>
    <sheetView workbookViewId="0">
      <selection activeCell="E16" sqref="E16:E46"/>
    </sheetView>
  </sheetViews>
  <sheetFormatPr defaultColWidth="10.90625" defaultRowHeight="19.8"/>
  <cols>
    <col min="5" max="5" width="12.1796875" customWidth="1"/>
  </cols>
  <sheetData>
    <row r="1" spans="3:46">
      <c r="D1" t="s">
        <v>8</v>
      </c>
      <c r="F1" t="s">
        <v>9</v>
      </c>
      <c r="H1" t="s">
        <v>14</v>
      </c>
      <c r="J1" t="s">
        <v>15</v>
      </c>
      <c r="L1" t="s">
        <v>20</v>
      </c>
      <c r="N1" t="s">
        <v>25</v>
      </c>
      <c r="R1" t="s">
        <v>26</v>
      </c>
      <c r="U1" t="s">
        <v>35</v>
      </c>
      <c r="V1" t="s">
        <v>38</v>
      </c>
      <c r="W1" t="s">
        <v>43</v>
      </c>
      <c r="X1" t="s">
        <v>48</v>
      </c>
      <c r="Y1" t="s">
        <v>49</v>
      </c>
      <c r="Z1" t="s">
        <v>55</v>
      </c>
      <c r="AA1" t="s">
        <v>62</v>
      </c>
      <c r="AC1" t="s">
        <v>71</v>
      </c>
      <c r="AE1" t="s">
        <v>72</v>
      </c>
      <c r="AG1" t="s">
        <v>76</v>
      </c>
      <c r="AI1" t="s">
        <v>79</v>
      </c>
      <c r="AK1" t="s">
        <v>89</v>
      </c>
      <c r="AM1" t="s">
        <v>88</v>
      </c>
      <c r="AO1" t="s">
        <v>90</v>
      </c>
      <c r="AQ1" t="s">
        <v>95</v>
      </c>
      <c r="AS1" t="s">
        <v>97</v>
      </c>
    </row>
    <row r="2" spans="3:46">
      <c r="C2" t="s">
        <v>5</v>
      </c>
      <c r="D2" t="s">
        <v>6</v>
      </c>
      <c r="E2" t="s">
        <v>7</v>
      </c>
      <c r="F2" t="s">
        <v>6</v>
      </c>
      <c r="G2" t="s">
        <v>7</v>
      </c>
      <c r="H2" t="s">
        <v>6</v>
      </c>
      <c r="I2" t="s">
        <v>7</v>
      </c>
      <c r="J2" t="s">
        <v>6</v>
      </c>
      <c r="K2" t="s">
        <v>7</v>
      </c>
      <c r="L2" t="s">
        <v>6</v>
      </c>
      <c r="M2" t="s">
        <v>7</v>
      </c>
      <c r="N2" t="s">
        <v>6</v>
      </c>
      <c r="O2" t="s">
        <v>7</v>
      </c>
      <c r="Q2" t="s">
        <v>6</v>
      </c>
      <c r="R2" t="s">
        <v>6</v>
      </c>
      <c r="S2" t="s">
        <v>6</v>
      </c>
      <c r="T2" t="s">
        <v>7</v>
      </c>
      <c r="U2" t="s">
        <v>6</v>
      </c>
      <c r="V2" t="s">
        <v>6</v>
      </c>
      <c r="W2" t="s">
        <v>6</v>
      </c>
      <c r="X2" t="s">
        <v>6</v>
      </c>
      <c r="Y2" t="s">
        <v>6</v>
      </c>
      <c r="Z2" t="s">
        <v>6</v>
      </c>
      <c r="AA2" t="s">
        <v>6</v>
      </c>
      <c r="AB2" t="s">
        <v>7</v>
      </c>
      <c r="AC2" t="s">
        <v>6</v>
      </c>
      <c r="AD2" t="s">
        <v>7</v>
      </c>
      <c r="AE2" t="s">
        <v>6</v>
      </c>
      <c r="AF2" t="s">
        <v>7</v>
      </c>
      <c r="AG2" t="s">
        <v>6</v>
      </c>
      <c r="AH2" t="s">
        <v>7</v>
      </c>
      <c r="AI2" t="s">
        <v>6</v>
      </c>
      <c r="AK2" t="s">
        <v>6</v>
      </c>
      <c r="AM2" t="s">
        <v>6</v>
      </c>
      <c r="AO2" t="s">
        <v>6</v>
      </c>
      <c r="AP2" t="s">
        <v>7</v>
      </c>
      <c r="AQ2" t="s">
        <v>6</v>
      </c>
      <c r="AR2" t="s">
        <v>7</v>
      </c>
      <c r="AS2" t="s">
        <v>6</v>
      </c>
      <c r="AT2" t="s">
        <v>7</v>
      </c>
    </row>
    <row r="3" spans="3:46">
      <c r="C3">
        <v>1</v>
      </c>
      <c r="D3" t="s">
        <v>206</v>
      </c>
      <c r="E3" t="s">
        <v>207</v>
      </c>
      <c r="F3" t="s">
        <v>206</v>
      </c>
      <c r="G3" t="s">
        <v>207</v>
      </c>
      <c r="H3" t="s">
        <v>206</v>
      </c>
      <c r="I3" t="s">
        <v>207</v>
      </c>
      <c r="J3" t="s">
        <v>206</v>
      </c>
      <c r="K3" t="s">
        <v>207</v>
      </c>
      <c r="L3" t="s">
        <v>206</v>
      </c>
      <c r="M3" t="s">
        <v>207</v>
      </c>
      <c r="N3" t="s">
        <v>206</v>
      </c>
      <c r="O3" t="s">
        <v>207</v>
      </c>
      <c r="Q3" t="s">
        <v>206</v>
      </c>
      <c r="S3" t="s">
        <v>208</v>
      </c>
      <c r="U3" t="s">
        <v>206</v>
      </c>
      <c r="V3" t="s">
        <v>206</v>
      </c>
      <c r="W3" t="s">
        <v>206</v>
      </c>
      <c r="X3" t="s">
        <v>206</v>
      </c>
      <c r="Y3" t="s">
        <v>206</v>
      </c>
      <c r="Z3" t="s">
        <v>206</v>
      </c>
      <c r="AA3" t="s">
        <v>206</v>
      </c>
      <c r="AB3" t="s">
        <v>207</v>
      </c>
      <c r="AC3" t="s">
        <v>206</v>
      </c>
      <c r="AD3" t="s">
        <v>207</v>
      </c>
      <c r="AE3" t="s">
        <v>206</v>
      </c>
      <c r="AF3" t="s">
        <v>207</v>
      </c>
      <c r="AG3" t="s">
        <v>206</v>
      </c>
      <c r="AH3" t="s">
        <v>207</v>
      </c>
      <c r="AI3" t="s">
        <v>208</v>
      </c>
      <c r="AK3" t="s">
        <v>208</v>
      </c>
      <c r="AM3" t="s">
        <v>208</v>
      </c>
      <c r="AO3" t="s">
        <v>206</v>
      </c>
      <c r="AP3" t="s">
        <v>207</v>
      </c>
      <c r="AQ3" t="s">
        <v>206</v>
      </c>
      <c r="AR3" t="s">
        <v>207</v>
      </c>
      <c r="AS3" t="s">
        <v>206</v>
      </c>
      <c r="AT3" t="s">
        <v>207</v>
      </c>
    </row>
    <row r="4" spans="3:46">
      <c r="C4">
        <v>2</v>
      </c>
      <c r="D4" s="1" t="s">
        <v>0</v>
      </c>
      <c r="E4">
        <v>0</v>
      </c>
      <c r="F4" s="1" t="s">
        <v>10</v>
      </c>
      <c r="G4">
        <v>0</v>
      </c>
      <c r="H4" s="1" t="s">
        <v>10</v>
      </c>
      <c r="I4">
        <v>0</v>
      </c>
      <c r="J4" s="1" t="s">
        <v>10</v>
      </c>
      <c r="K4">
        <v>0</v>
      </c>
      <c r="L4" s="1" t="s">
        <v>10</v>
      </c>
      <c r="M4">
        <v>0</v>
      </c>
      <c r="N4" s="1" t="s">
        <v>21</v>
      </c>
      <c r="O4">
        <v>0</v>
      </c>
      <c r="Q4" t="s">
        <v>27</v>
      </c>
      <c r="R4" t="s">
        <v>27</v>
      </c>
      <c r="S4" s="1" t="s">
        <v>29</v>
      </c>
      <c r="T4">
        <v>0</v>
      </c>
      <c r="U4" t="s">
        <v>36</v>
      </c>
      <c r="V4" s="1" t="s">
        <v>10</v>
      </c>
      <c r="W4" s="1" t="s">
        <v>42</v>
      </c>
      <c r="X4" t="s">
        <v>27</v>
      </c>
      <c r="Y4" s="1" t="s">
        <v>50</v>
      </c>
      <c r="Z4" s="3" t="s">
        <v>52</v>
      </c>
      <c r="AA4" s="1" t="s">
        <v>21</v>
      </c>
      <c r="AB4">
        <v>0</v>
      </c>
      <c r="AC4" s="1" t="s">
        <v>67</v>
      </c>
      <c r="AD4">
        <v>0</v>
      </c>
      <c r="AE4" s="1" t="s">
        <v>10</v>
      </c>
      <c r="AF4">
        <v>0</v>
      </c>
      <c r="AG4" s="1" t="s">
        <v>21</v>
      </c>
      <c r="AH4">
        <v>0</v>
      </c>
      <c r="AI4" s="1" t="s">
        <v>10</v>
      </c>
      <c r="AK4" s="1" t="s">
        <v>10</v>
      </c>
      <c r="AM4" s="1" t="s">
        <v>10</v>
      </c>
      <c r="AO4" s="1" t="s">
        <v>91</v>
      </c>
      <c r="AP4">
        <v>0</v>
      </c>
      <c r="AQ4" s="1" t="s">
        <v>10</v>
      </c>
      <c r="AR4">
        <v>0</v>
      </c>
      <c r="AS4" s="1" t="s">
        <v>98</v>
      </c>
      <c r="AT4">
        <v>0</v>
      </c>
    </row>
    <row r="5" spans="3:46">
      <c r="C5">
        <v>3</v>
      </c>
      <c r="D5" s="1" t="s">
        <v>1</v>
      </c>
      <c r="E5">
        <v>0</v>
      </c>
      <c r="F5" s="1" t="s">
        <v>11</v>
      </c>
      <c r="G5">
        <v>1</v>
      </c>
      <c r="H5" s="1" t="s">
        <v>11</v>
      </c>
      <c r="I5">
        <v>1</v>
      </c>
      <c r="J5" s="1" t="s">
        <v>16</v>
      </c>
      <c r="K5">
        <v>1</v>
      </c>
      <c r="L5" s="1" t="s">
        <v>16</v>
      </c>
      <c r="M5">
        <v>1</v>
      </c>
      <c r="N5" s="1" t="s">
        <v>22</v>
      </c>
      <c r="O5">
        <v>1</v>
      </c>
      <c r="Q5" t="s">
        <v>28</v>
      </c>
      <c r="R5" t="s">
        <v>27</v>
      </c>
      <c r="S5" s="1" t="s">
        <v>30</v>
      </c>
      <c r="T5">
        <v>2</v>
      </c>
      <c r="U5" t="s">
        <v>37</v>
      </c>
      <c r="V5" s="1" t="s">
        <v>39</v>
      </c>
      <c r="W5" s="1" t="s">
        <v>44</v>
      </c>
      <c r="X5" s="1" t="s">
        <v>28</v>
      </c>
      <c r="Y5" s="1" t="s">
        <v>51</v>
      </c>
      <c r="Z5" s="3" t="s">
        <v>53</v>
      </c>
      <c r="AA5" s="1" t="s">
        <v>63</v>
      </c>
      <c r="AB5">
        <v>1</v>
      </c>
      <c r="AC5" s="1" t="s">
        <v>68</v>
      </c>
      <c r="AD5">
        <v>2</v>
      </c>
      <c r="AE5" s="1" t="s">
        <v>73</v>
      </c>
      <c r="AF5">
        <v>1</v>
      </c>
      <c r="AG5" s="1" t="s">
        <v>77</v>
      </c>
      <c r="AH5">
        <v>1</v>
      </c>
      <c r="AI5" s="1" t="s">
        <v>80</v>
      </c>
      <c r="AK5" s="1" t="s">
        <v>80</v>
      </c>
      <c r="AM5" s="1" t="s">
        <v>80</v>
      </c>
      <c r="AO5" s="1" t="s">
        <v>92</v>
      </c>
      <c r="AP5">
        <v>1</v>
      </c>
      <c r="AQ5" s="1" t="s">
        <v>96</v>
      </c>
      <c r="AR5">
        <v>1</v>
      </c>
      <c r="AS5" s="1" t="s">
        <v>99</v>
      </c>
      <c r="AT5">
        <v>1</v>
      </c>
    </row>
    <row r="6" spans="3:46">
      <c r="C6">
        <v>4</v>
      </c>
      <c r="D6" s="1" t="s">
        <v>2</v>
      </c>
      <c r="E6">
        <v>1</v>
      </c>
      <c r="F6" s="1" t="s">
        <v>12</v>
      </c>
      <c r="G6">
        <v>2</v>
      </c>
      <c r="H6" s="1" t="s">
        <v>12</v>
      </c>
      <c r="I6">
        <v>2</v>
      </c>
      <c r="J6" s="1" t="s">
        <v>17</v>
      </c>
      <c r="K6">
        <v>2</v>
      </c>
      <c r="L6" s="1" t="s">
        <v>17</v>
      </c>
      <c r="M6">
        <v>2</v>
      </c>
      <c r="N6" s="1" t="s">
        <v>23</v>
      </c>
      <c r="O6">
        <v>2</v>
      </c>
      <c r="R6" t="s">
        <v>27</v>
      </c>
      <c r="S6" s="1" t="s">
        <v>31</v>
      </c>
      <c r="T6">
        <v>4</v>
      </c>
      <c r="V6" s="1" t="s">
        <v>40</v>
      </c>
      <c r="W6" s="1" t="s">
        <v>45</v>
      </c>
      <c r="Z6" s="1" t="s">
        <v>54</v>
      </c>
      <c r="AA6" s="1" t="s">
        <v>64</v>
      </c>
      <c r="AB6">
        <v>2</v>
      </c>
      <c r="AC6" s="3" t="s">
        <v>69</v>
      </c>
      <c r="AD6">
        <v>4</v>
      </c>
      <c r="AE6" s="1" t="s">
        <v>74</v>
      </c>
      <c r="AF6">
        <v>2</v>
      </c>
      <c r="AG6" s="1" t="s">
        <v>78</v>
      </c>
      <c r="AH6">
        <v>2</v>
      </c>
      <c r="AI6" s="1" t="s">
        <v>81</v>
      </c>
      <c r="AK6" s="1" t="s">
        <v>81</v>
      </c>
      <c r="AM6" s="1" t="s">
        <v>81</v>
      </c>
      <c r="AO6" s="1" t="s">
        <v>93</v>
      </c>
      <c r="AP6">
        <v>2</v>
      </c>
      <c r="AQ6" s="1" t="s">
        <v>74</v>
      </c>
      <c r="AR6">
        <v>2</v>
      </c>
      <c r="AS6" s="1" t="s">
        <v>75</v>
      </c>
      <c r="AT6">
        <v>1</v>
      </c>
    </row>
    <row r="7" spans="3:46">
      <c r="C7">
        <v>5</v>
      </c>
      <c r="D7" s="1" t="s">
        <v>3</v>
      </c>
      <c r="E7">
        <v>2</v>
      </c>
      <c r="F7" s="1" t="s">
        <v>13</v>
      </c>
      <c r="G7">
        <v>3</v>
      </c>
      <c r="H7" s="1" t="s">
        <v>13</v>
      </c>
      <c r="I7">
        <v>3</v>
      </c>
      <c r="J7" s="1" t="s">
        <v>18</v>
      </c>
      <c r="K7">
        <v>3</v>
      </c>
      <c r="L7" s="1" t="s">
        <v>18</v>
      </c>
      <c r="M7">
        <v>3</v>
      </c>
      <c r="N7" s="1" t="s">
        <v>24</v>
      </c>
      <c r="O7">
        <v>3</v>
      </c>
      <c r="R7" t="s">
        <v>28</v>
      </c>
      <c r="S7" s="1" t="s">
        <v>209</v>
      </c>
      <c r="V7" s="1" t="s">
        <v>41</v>
      </c>
      <c r="W7" s="1" t="s">
        <v>46</v>
      </c>
      <c r="AA7" s="1" t="s">
        <v>65</v>
      </c>
      <c r="AB7">
        <v>4</v>
      </c>
      <c r="AC7" s="1" t="s">
        <v>70</v>
      </c>
      <c r="AD7">
        <v>6</v>
      </c>
      <c r="AE7" s="1" t="s">
        <v>75</v>
      </c>
      <c r="AF7">
        <v>2</v>
      </c>
      <c r="AG7" s="1" t="s">
        <v>75</v>
      </c>
      <c r="AH7">
        <v>2</v>
      </c>
      <c r="AI7" s="1" t="s">
        <v>210</v>
      </c>
      <c r="AK7" s="1" t="s">
        <v>210</v>
      </c>
      <c r="AM7" s="1" t="s">
        <v>210</v>
      </c>
      <c r="AO7" s="1" t="s">
        <v>94</v>
      </c>
      <c r="AP7">
        <v>3</v>
      </c>
      <c r="AQ7" s="1" t="s">
        <v>75</v>
      </c>
      <c r="AR7">
        <v>2</v>
      </c>
    </row>
    <row r="8" spans="3:46">
      <c r="C8">
        <v>6</v>
      </c>
      <c r="D8" s="1" t="s">
        <v>4</v>
      </c>
      <c r="E8">
        <v>3</v>
      </c>
      <c r="J8" s="1" t="s">
        <v>19</v>
      </c>
      <c r="K8">
        <v>4</v>
      </c>
      <c r="L8" s="1" t="s">
        <v>19</v>
      </c>
      <c r="M8">
        <v>4</v>
      </c>
      <c r="R8" t="s">
        <v>28</v>
      </c>
      <c r="S8" s="1" t="s">
        <v>32</v>
      </c>
      <c r="T8">
        <v>6</v>
      </c>
      <c r="AA8" s="1" t="s">
        <v>66</v>
      </c>
      <c r="AB8">
        <v>5</v>
      </c>
      <c r="AI8" s="1" t="s">
        <v>82</v>
      </c>
      <c r="AK8" s="1" t="s">
        <v>82</v>
      </c>
      <c r="AM8" s="1" t="s">
        <v>82</v>
      </c>
    </row>
    <row r="9" spans="3:46">
      <c r="C9">
        <v>7</v>
      </c>
      <c r="R9" t="s">
        <v>28</v>
      </c>
      <c r="S9" s="1" t="s">
        <v>33</v>
      </c>
      <c r="T9">
        <v>8</v>
      </c>
      <c r="AI9" s="1" t="s">
        <v>83</v>
      </c>
      <c r="AK9" s="1" t="s">
        <v>83</v>
      </c>
      <c r="AM9" s="1" t="s">
        <v>83</v>
      </c>
    </row>
    <row r="10" spans="3:46">
      <c r="C10">
        <v>8</v>
      </c>
      <c r="R10" t="s">
        <v>28</v>
      </c>
      <c r="S10" s="1" t="s">
        <v>34</v>
      </c>
      <c r="T10">
        <v>10</v>
      </c>
      <c r="AI10" s="1" t="s">
        <v>84</v>
      </c>
      <c r="AK10" s="1" t="s">
        <v>84</v>
      </c>
      <c r="AM10" s="1" t="s">
        <v>84</v>
      </c>
    </row>
    <row r="11" spans="3:46">
      <c r="C11">
        <v>9</v>
      </c>
      <c r="I11" s="14" t="s">
        <v>138</v>
      </c>
      <c r="J11" s="14"/>
      <c r="K11" s="14"/>
      <c r="L11" s="14"/>
      <c r="AI11" s="1" t="s">
        <v>85</v>
      </c>
      <c r="AK11" s="1" t="s">
        <v>85</v>
      </c>
      <c r="AM11" s="1" t="s">
        <v>85</v>
      </c>
    </row>
    <row r="12" spans="3:46">
      <c r="C12">
        <v>10</v>
      </c>
      <c r="I12" s="14" t="s">
        <v>139</v>
      </c>
      <c r="J12" s="14" t="s">
        <v>140</v>
      </c>
      <c r="K12" s="14" t="s">
        <v>141</v>
      </c>
      <c r="L12" s="14" t="s">
        <v>137</v>
      </c>
      <c r="U12" t="s">
        <v>35</v>
      </c>
      <c r="V12" t="s">
        <v>38</v>
      </c>
      <c r="W12" t="s">
        <v>43</v>
      </c>
      <c r="X12" t="s">
        <v>58</v>
      </c>
      <c r="Y12" t="s">
        <v>59</v>
      </c>
      <c r="AA12" t="s">
        <v>48</v>
      </c>
      <c r="AB12" t="s">
        <v>49</v>
      </c>
      <c r="AC12" t="s">
        <v>55</v>
      </c>
      <c r="AD12" t="s">
        <v>60</v>
      </c>
      <c r="AE12" t="s">
        <v>61</v>
      </c>
      <c r="AI12" s="1" t="s">
        <v>86</v>
      </c>
      <c r="AK12" s="1" t="s">
        <v>86</v>
      </c>
      <c r="AM12" s="1" t="s">
        <v>86</v>
      </c>
    </row>
    <row r="13" spans="3:46">
      <c r="I13" s="14"/>
      <c r="J13" s="14">
        <v>1</v>
      </c>
      <c r="K13" s="14" t="s">
        <v>47</v>
      </c>
      <c r="L13" s="14" t="s">
        <v>207</v>
      </c>
      <c r="U13" t="s">
        <v>56</v>
      </c>
      <c r="AA13" t="s">
        <v>57</v>
      </c>
      <c r="AI13" s="1" t="s">
        <v>87</v>
      </c>
      <c r="AK13" s="1" t="s">
        <v>87</v>
      </c>
      <c r="AM13" s="1" t="s">
        <v>87</v>
      </c>
    </row>
    <row r="14" spans="3:46">
      <c r="I14" s="14">
        <v>1</v>
      </c>
      <c r="J14" s="14">
        <v>2</v>
      </c>
      <c r="K14" s="14" t="s">
        <v>47</v>
      </c>
      <c r="L14" s="14">
        <v>0</v>
      </c>
      <c r="U14">
        <v>1</v>
      </c>
      <c r="V14" s="2" t="s">
        <v>47</v>
      </c>
      <c r="W14" t="s">
        <v>47</v>
      </c>
      <c r="X14">
        <v>0</v>
      </c>
      <c r="AA14" t="s">
        <v>47</v>
      </c>
      <c r="AB14">
        <v>1</v>
      </c>
      <c r="AC14" t="s">
        <v>47</v>
      </c>
      <c r="AD14">
        <v>0</v>
      </c>
    </row>
    <row r="15" spans="3:46">
      <c r="D15" t="s">
        <v>116</v>
      </c>
      <c r="E15" t="s">
        <v>5</v>
      </c>
      <c r="F15" t="s">
        <v>7</v>
      </c>
      <c r="I15" s="14">
        <v>1</v>
      </c>
      <c r="J15" s="14">
        <v>3</v>
      </c>
      <c r="K15" s="14" t="s">
        <v>47</v>
      </c>
      <c r="L15" s="14">
        <v>2</v>
      </c>
      <c r="U15">
        <v>2</v>
      </c>
      <c r="V15">
        <v>1</v>
      </c>
      <c r="W15">
        <v>1</v>
      </c>
      <c r="X15">
        <v>6</v>
      </c>
      <c r="AA15">
        <v>1</v>
      </c>
      <c r="AB15">
        <v>2</v>
      </c>
      <c r="AC15">
        <v>2</v>
      </c>
      <c r="AD15">
        <v>5</v>
      </c>
    </row>
    <row r="16" spans="3:46">
      <c r="D16" t="s">
        <v>102</v>
      </c>
      <c r="E16" s="32">
        <v>1</v>
      </c>
      <c r="F16" t="str">
        <f>VLOOKUP(E16,C3:AT9,3)</f>
        <v>N/A</v>
      </c>
      <c r="I16" s="14">
        <v>1</v>
      </c>
      <c r="J16" s="14">
        <v>4</v>
      </c>
      <c r="K16" s="14" t="s">
        <v>47</v>
      </c>
      <c r="L16" s="14">
        <v>4</v>
      </c>
      <c r="U16">
        <v>2</v>
      </c>
      <c r="V16">
        <v>1</v>
      </c>
      <c r="W16" t="s">
        <v>47</v>
      </c>
      <c r="X16">
        <v>6</v>
      </c>
      <c r="AA16">
        <v>1</v>
      </c>
      <c r="AB16">
        <v>2</v>
      </c>
      <c r="AC16">
        <v>3</v>
      </c>
      <c r="AD16">
        <v>5</v>
      </c>
    </row>
    <row r="17" spans="4:42">
      <c r="D17" t="s">
        <v>103</v>
      </c>
      <c r="E17" s="32">
        <v>1</v>
      </c>
      <c r="F17" t="str">
        <f>VLOOKUP(E17,C3:AT9,5)</f>
        <v>N/A</v>
      </c>
      <c r="I17" s="14">
        <v>2</v>
      </c>
      <c r="J17" s="14" t="s">
        <v>47</v>
      </c>
      <c r="K17" s="14">
        <v>1</v>
      </c>
      <c r="L17" s="14" t="s">
        <v>207</v>
      </c>
      <c r="U17">
        <v>2</v>
      </c>
      <c r="V17">
        <v>2</v>
      </c>
      <c r="W17" t="s">
        <v>47</v>
      </c>
      <c r="X17">
        <v>6</v>
      </c>
      <c r="AA17">
        <v>2</v>
      </c>
      <c r="AB17">
        <v>2</v>
      </c>
      <c r="AC17">
        <v>2</v>
      </c>
      <c r="AD17">
        <v>8</v>
      </c>
    </row>
    <row r="18" spans="4:42">
      <c r="D18" t="s">
        <v>104</v>
      </c>
      <c r="E18" s="32">
        <v>1</v>
      </c>
      <c r="F18" t="str">
        <f>VLOOKUP(E18,C3:AT9,7)</f>
        <v>N/A</v>
      </c>
      <c r="I18" s="14">
        <v>2</v>
      </c>
      <c r="J18" s="14" t="s">
        <v>47</v>
      </c>
      <c r="K18" s="14">
        <v>2</v>
      </c>
      <c r="L18" s="14">
        <v>6</v>
      </c>
      <c r="U18">
        <v>2</v>
      </c>
      <c r="V18">
        <v>3</v>
      </c>
      <c r="W18">
        <v>1</v>
      </c>
      <c r="X18">
        <v>6</v>
      </c>
      <c r="AA18">
        <v>2</v>
      </c>
      <c r="AB18">
        <v>2</v>
      </c>
      <c r="AC18">
        <v>3</v>
      </c>
      <c r="AD18">
        <v>10</v>
      </c>
    </row>
    <row r="19" spans="4:42">
      <c r="D19" t="s">
        <v>105</v>
      </c>
      <c r="E19" s="32">
        <v>1</v>
      </c>
      <c r="F19" t="str">
        <f>VLOOKUP(E19,C3:AT9,9)</f>
        <v>N/A</v>
      </c>
      <c r="I19" s="14">
        <v>2</v>
      </c>
      <c r="J19" s="14" t="s">
        <v>47</v>
      </c>
      <c r="K19" s="14">
        <v>3</v>
      </c>
      <c r="L19" s="14">
        <v>8</v>
      </c>
      <c r="U19">
        <v>2</v>
      </c>
      <c r="V19">
        <v>3</v>
      </c>
      <c r="W19">
        <v>2</v>
      </c>
      <c r="X19">
        <v>6</v>
      </c>
      <c r="AA19">
        <v>1</v>
      </c>
      <c r="AB19">
        <v>2</v>
      </c>
      <c r="AC19">
        <v>1</v>
      </c>
      <c r="AD19">
        <v>5</v>
      </c>
    </row>
    <row r="20" spans="4:42">
      <c r="D20" t="s">
        <v>106</v>
      </c>
      <c r="E20" s="32">
        <v>1</v>
      </c>
      <c r="F20" t="str">
        <f>VLOOKUP(E20,C3:AT9,11)</f>
        <v>N/A</v>
      </c>
      <c r="I20" s="14">
        <v>2</v>
      </c>
      <c r="J20" s="14" t="s">
        <v>47</v>
      </c>
      <c r="K20" s="14">
        <v>4</v>
      </c>
      <c r="L20" s="14">
        <v>10</v>
      </c>
      <c r="U20">
        <v>2</v>
      </c>
      <c r="V20">
        <v>3</v>
      </c>
      <c r="W20">
        <v>3</v>
      </c>
      <c r="X20">
        <v>9</v>
      </c>
      <c r="AA20">
        <v>2</v>
      </c>
      <c r="AB20">
        <v>2</v>
      </c>
      <c r="AC20">
        <v>1</v>
      </c>
      <c r="AD20">
        <v>5</v>
      </c>
    </row>
    <row r="21" spans="4:42">
      <c r="D21" t="s">
        <v>107</v>
      </c>
      <c r="E21" s="32">
        <v>1</v>
      </c>
      <c r="F21" t="str">
        <f>VLOOKUP(E21,C3:AT9,13)</f>
        <v>N/A</v>
      </c>
      <c r="U21">
        <v>2</v>
      </c>
      <c r="V21">
        <v>3</v>
      </c>
      <c r="W21">
        <v>4</v>
      </c>
      <c r="X21">
        <v>11</v>
      </c>
      <c r="AI21" t="s">
        <v>201</v>
      </c>
    </row>
    <row r="22" spans="4:42">
      <c r="D22" t="s">
        <v>120</v>
      </c>
      <c r="E22" s="32">
        <v>2</v>
      </c>
      <c r="U22">
        <v>2</v>
      </c>
      <c r="V22">
        <v>4</v>
      </c>
      <c r="W22">
        <v>1</v>
      </c>
      <c r="X22">
        <v>6</v>
      </c>
      <c r="AI22" t="s">
        <v>202</v>
      </c>
      <c r="AJ22" t="s">
        <v>203</v>
      </c>
      <c r="AK22" t="s">
        <v>204</v>
      </c>
      <c r="AL22" t="s">
        <v>205</v>
      </c>
      <c r="AM22" s="30" t="s">
        <v>211</v>
      </c>
      <c r="AN22" s="30" t="s">
        <v>203</v>
      </c>
      <c r="AO22" s="30" t="s">
        <v>204</v>
      </c>
      <c r="AP22" s="30" t="s">
        <v>212</v>
      </c>
    </row>
    <row r="23" spans="4:42">
      <c r="D23" t="s">
        <v>118</v>
      </c>
      <c r="E23" s="32">
        <v>1</v>
      </c>
      <c r="F23" t="s">
        <v>137</v>
      </c>
      <c r="U23">
        <v>2</v>
      </c>
      <c r="V23">
        <v>4</v>
      </c>
      <c r="W23">
        <v>2</v>
      </c>
      <c r="X23">
        <v>6</v>
      </c>
      <c r="AI23">
        <v>1</v>
      </c>
      <c r="AJ23">
        <v>1</v>
      </c>
      <c r="AK23" t="s">
        <v>47</v>
      </c>
      <c r="AL23">
        <v>0</v>
      </c>
      <c r="AM23" s="30">
        <v>1</v>
      </c>
      <c r="AN23" s="30">
        <v>1</v>
      </c>
      <c r="AO23" s="30" t="s">
        <v>47</v>
      </c>
      <c r="AP23" s="30" t="s">
        <v>207</v>
      </c>
    </row>
    <row r="24" spans="4:42">
      <c r="D24" t="s">
        <v>119</v>
      </c>
      <c r="E24" s="32">
        <v>1</v>
      </c>
      <c r="F24" t="str">
        <f>IF(E22=1,VLOOKUP(E23,J13:L20,3),VLOOKUP(E24,K13:L20,2))</f>
        <v>N/A</v>
      </c>
      <c r="U24">
        <v>2</v>
      </c>
      <c r="V24">
        <v>4</v>
      </c>
      <c r="W24">
        <v>3</v>
      </c>
      <c r="X24">
        <v>13</v>
      </c>
      <c r="AI24">
        <v>1</v>
      </c>
      <c r="AJ24">
        <v>2</v>
      </c>
      <c r="AK24" t="s">
        <v>47</v>
      </c>
      <c r="AL24">
        <v>1</v>
      </c>
      <c r="AM24" s="30">
        <v>1</v>
      </c>
      <c r="AN24" s="30">
        <v>2</v>
      </c>
      <c r="AO24" s="30" t="s">
        <v>47</v>
      </c>
      <c r="AP24" s="30">
        <v>0</v>
      </c>
    </row>
    <row r="25" spans="4:42">
      <c r="D25" t="s">
        <v>108</v>
      </c>
      <c r="E25" s="32">
        <v>1</v>
      </c>
      <c r="U25">
        <v>2</v>
      </c>
      <c r="V25">
        <v>4</v>
      </c>
      <c r="W25">
        <v>4</v>
      </c>
      <c r="X25">
        <v>15</v>
      </c>
      <c r="AI25">
        <v>1</v>
      </c>
      <c r="AJ25">
        <v>3</v>
      </c>
      <c r="AK25" t="s">
        <v>47</v>
      </c>
      <c r="AL25">
        <v>2</v>
      </c>
      <c r="AM25" s="30">
        <v>1</v>
      </c>
      <c r="AN25" s="30">
        <v>3</v>
      </c>
      <c r="AO25" s="30" t="s">
        <v>47</v>
      </c>
      <c r="AP25" s="30">
        <v>1</v>
      </c>
    </row>
    <row r="26" spans="4:42">
      <c r="D26" t="s">
        <v>109</v>
      </c>
      <c r="E26" s="32">
        <v>1</v>
      </c>
      <c r="F26" t="s">
        <v>59</v>
      </c>
      <c r="AI26">
        <v>2</v>
      </c>
      <c r="AJ26" t="s">
        <v>47</v>
      </c>
      <c r="AK26">
        <v>1</v>
      </c>
      <c r="AL26">
        <v>3</v>
      </c>
      <c r="AM26" s="30">
        <v>1</v>
      </c>
      <c r="AN26" s="30">
        <v>4</v>
      </c>
      <c r="AO26" s="30" t="s">
        <v>47</v>
      </c>
      <c r="AP26" s="30">
        <v>2</v>
      </c>
    </row>
    <row r="27" spans="4:42">
      <c r="D27" t="s">
        <v>110</v>
      </c>
      <c r="E27" s="32">
        <v>1</v>
      </c>
      <c r="F27" t="str">
        <f>INDEX(U28:AA42,MATCH(E25&amp;E26,INDEX(U28:U42&amp;V28:V42,),),MATCH(E27,U27:AA27,0))</f>
        <v>N/A</v>
      </c>
      <c r="U27" s="16" t="s">
        <v>35</v>
      </c>
      <c r="V27" s="16" t="s">
        <v>38</v>
      </c>
      <c r="W27" s="16">
        <v>1</v>
      </c>
      <c r="X27" s="16">
        <v>2</v>
      </c>
      <c r="Y27" s="16">
        <v>3</v>
      </c>
      <c r="Z27" s="16">
        <v>4</v>
      </c>
      <c r="AA27" s="16">
        <v>5</v>
      </c>
      <c r="AC27" s="29" t="s">
        <v>48</v>
      </c>
      <c r="AD27" s="29" t="s">
        <v>49</v>
      </c>
      <c r="AE27" s="29">
        <v>1</v>
      </c>
      <c r="AF27" s="29">
        <v>2</v>
      </c>
      <c r="AG27" s="29">
        <v>3</v>
      </c>
      <c r="AH27" s="29">
        <v>4</v>
      </c>
      <c r="AK27">
        <v>2</v>
      </c>
      <c r="AL27">
        <v>4</v>
      </c>
      <c r="AM27" s="30">
        <v>2</v>
      </c>
      <c r="AN27" s="30" t="s">
        <v>47</v>
      </c>
      <c r="AO27" s="30">
        <v>1</v>
      </c>
      <c r="AP27" s="30" t="s">
        <v>207</v>
      </c>
    </row>
    <row r="28" spans="4:42">
      <c r="D28" t="s">
        <v>111</v>
      </c>
      <c r="E28" s="32">
        <v>1</v>
      </c>
      <c r="U28" s="16">
        <v>1</v>
      </c>
      <c r="V28" s="16">
        <v>1</v>
      </c>
      <c r="W28" s="16" t="s">
        <v>207</v>
      </c>
      <c r="X28" s="16" t="s">
        <v>207</v>
      </c>
      <c r="Y28" s="16" t="s">
        <v>207</v>
      </c>
      <c r="Z28" s="16" t="s">
        <v>207</v>
      </c>
      <c r="AA28" s="16" t="s">
        <v>207</v>
      </c>
      <c r="AC28" s="29">
        <v>1</v>
      </c>
      <c r="AD28" s="29">
        <v>1</v>
      </c>
      <c r="AE28" s="29" t="s">
        <v>207</v>
      </c>
      <c r="AF28" s="29" t="s">
        <v>207</v>
      </c>
      <c r="AG28" s="29" t="s">
        <v>207</v>
      </c>
      <c r="AH28" s="29" t="s">
        <v>207</v>
      </c>
      <c r="AK28">
        <v>3</v>
      </c>
      <c r="AL28">
        <v>5</v>
      </c>
      <c r="AM28" s="30"/>
      <c r="AN28" s="30"/>
      <c r="AO28" s="30">
        <v>2</v>
      </c>
      <c r="AP28" s="30">
        <v>3</v>
      </c>
    </row>
    <row r="29" spans="4:42">
      <c r="D29" t="s">
        <v>112</v>
      </c>
      <c r="E29" s="32">
        <v>1</v>
      </c>
      <c r="F29" t="s">
        <v>142</v>
      </c>
      <c r="U29" s="16">
        <v>1</v>
      </c>
      <c r="V29" s="16">
        <v>2</v>
      </c>
      <c r="W29" s="16" t="s">
        <v>207</v>
      </c>
      <c r="X29" s="16" t="s">
        <v>207</v>
      </c>
      <c r="Y29" s="16" t="s">
        <v>207</v>
      </c>
      <c r="Z29" s="16" t="s">
        <v>207</v>
      </c>
      <c r="AA29" s="16" t="s">
        <v>207</v>
      </c>
      <c r="AC29" s="29">
        <v>1</v>
      </c>
      <c r="AD29" s="29">
        <v>2</v>
      </c>
      <c r="AE29" s="29" t="s">
        <v>207</v>
      </c>
      <c r="AF29" s="29" t="s">
        <v>207</v>
      </c>
      <c r="AG29" s="29" t="s">
        <v>207</v>
      </c>
      <c r="AH29" s="29" t="s">
        <v>207</v>
      </c>
      <c r="AK29">
        <v>4</v>
      </c>
      <c r="AL29">
        <v>6</v>
      </c>
      <c r="AM29" s="30"/>
      <c r="AN29" s="30"/>
      <c r="AO29" s="30">
        <v>3</v>
      </c>
      <c r="AP29" s="30">
        <v>4</v>
      </c>
    </row>
    <row r="30" spans="4:42">
      <c r="D30" t="s">
        <v>113</v>
      </c>
      <c r="E30" s="32">
        <v>1</v>
      </c>
      <c r="F30" t="str">
        <f>INDEX(AC28:AH36,MATCH(E28&amp;E29,INDEX(AC28:AC36&amp;AD28:AD36,),),MATCH(E30,AC27:AH27,0))</f>
        <v>N/A</v>
      </c>
      <c r="U30" s="16">
        <v>1</v>
      </c>
      <c r="V30" s="16">
        <v>3</v>
      </c>
      <c r="W30" s="16" t="s">
        <v>207</v>
      </c>
      <c r="X30" s="16" t="s">
        <v>207</v>
      </c>
      <c r="Y30" s="16" t="s">
        <v>207</v>
      </c>
      <c r="Z30" s="16" t="s">
        <v>207</v>
      </c>
      <c r="AA30" s="16" t="s">
        <v>207</v>
      </c>
      <c r="AC30" s="29">
        <v>1</v>
      </c>
      <c r="AD30" s="29">
        <v>3</v>
      </c>
      <c r="AE30" s="29" t="s">
        <v>207</v>
      </c>
      <c r="AF30" s="29" t="s">
        <v>207</v>
      </c>
      <c r="AG30" s="29" t="s">
        <v>207</v>
      </c>
      <c r="AH30" s="29" t="s">
        <v>207</v>
      </c>
      <c r="AK30">
        <v>5</v>
      </c>
      <c r="AL30">
        <v>7</v>
      </c>
      <c r="AM30" s="30"/>
      <c r="AN30" s="30"/>
      <c r="AO30" s="30">
        <v>4</v>
      </c>
      <c r="AP30" s="30">
        <v>5</v>
      </c>
    </row>
    <row r="31" spans="4:42">
      <c r="D31" t="s">
        <v>62</v>
      </c>
      <c r="E31" s="32">
        <v>1</v>
      </c>
      <c r="F31" t="str">
        <f>VLOOKUP(E31,C3:AT9,26)</f>
        <v>N/A</v>
      </c>
      <c r="U31" s="16">
        <v>1</v>
      </c>
      <c r="V31" s="16">
        <v>4</v>
      </c>
      <c r="W31" s="16" t="s">
        <v>207</v>
      </c>
      <c r="X31" s="16" t="s">
        <v>207</v>
      </c>
      <c r="Y31" s="16" t="s">
        <v>207</v>
      </c>
      <c r="Z31" s="16" t="s">
        <v>207</v>
      </c>
      <c r="AA31" s="16" t="s">
        <v>207</v>
      </c>
      <c r="AC31" s="29">
        <v>2</v>
      </c>
      <c r="AD31" s="29">
        <v>1</v>
      </c>
      <c r="AE31" s="29" t="s">
        <v>207</v>
      </c>
      <c r="AF31" s="29" t="s">
        <v>207</v>
      </c>
      <c r="AG31" s="29" t="s">
        <v>207</v>
      </c>
      <c r="AH31" s="29" t="s">
        <v>207</v>
      </c>
      <c r="AK31">
        <v>6</v>
      </c>
      <c r="AL31">
        <v>8</v>
      </c>
      <c r="AM31" s="30"/>
      <c r="AN31" s="30"/>
      <c r="AO31" s="30">
        <v>5</v>
      </c>
      <c r="AP31" s="30">
        <v>6</v>
      </c>
    </row>
    <row r="32" spans="4:42">
      <c r="D32" t="s">
        <v>71</v>
      </c>
      <c r="E32" s="32">
        <v>1</v>
      </c>
      <c r="F32" t="str">
        <f>VLOOKUP(E32,C3:AT9,28)</f>
        <v>N/A</v>
      </c>
      <c r="U32" s="16">
        <v>1</v>
      </c>
      <c r="V32" s="16">
        <v>5</v>
      </c>
      <c r="W32" s="16" t="s">
        <v>207</v>
      </c>
      <c r="X32" s="16" t="s">
        <v>207</v>
      </c>
      <c r="Y32" s="16" t="s">
        <v>207</v>
      </c>
      <c r="Z32" s="16" t="s">
        <v>207</v>
      </c>
      <c r="AA32" s="16" t="s">
        <v>207</v>
      </c>
      <c r="AC32" s="29">
        <v>2</v>
      </c>
      <c r="AD32" s="29">
        <v>2</v>
      </c>
      <c r="AE32" s="29" t="s">
        <v>207</v>
      </c>
      <c r="AF32" s="29">
        <v>0</v>
      </c>
      <c r="AG32" s="29">
        <v>0</v>
      </c>
      <c r="AH32" s="29">
        <v>0</v>
      </c>
      <c r="AM32" s="30"/>
      <c r="AN32" s="30"/>
      <c r="AO32" s="30">
        <v>6</v>
      </c>
      <c r="AP32" s="30">
        <v>7</v>
      </c>
    </row>
    <row r="33" spans="4:42">
      <c r="D33" t="s">
        <v>72</v>
      </c>
      <c r="E33" s="32">
        <v>1</v>
      </c>
      <c r="F33" t="str">
        <f>VLOOKUP(E33,C3:AT9,30)</f>
        <v>N/A</v>
      </c>
      <c r="U33" s="16">
        <v>2</v>
      </c>
      <c r="V33" s="16">
        <v>1</v>
      </c>
      <c r="W33" s="16">
        <v>0</v>
      </c>
      <c r="X33" s="16">
        <v>0</v>
      </c>
      <c r="Y33" s="16">
        <v>0</v>
      </c>
      <c r="Z33" s="16">
        <v>0</v>
      </c>
      <c r="AA33" s="16">
        <v>0</v>
      </c>
      <c r="AC33" s="29">
        <v>2</v>
      </c>
      <c r="AD33" s="29">
        <v>3</v>
      </c>
      <c r="AE33" s="29" t="s">
        <v>207</v>
      </c>
      <c r="AF33" s="29">
        <v>5</v>
      </c>
      <c r="AG33" s="29">
        <v>5</v>
      </c>
      <c r="AH33" s="29">
        <v>5</v>
      </c>
      <c r="AM33" s="30"/>
      <c r="AN33" s="30"/>
      <c r="AO33" s="30">
        <v>7</v>
      </c>
      <c r="AP33" s="30">
        <v>8</v>
      </c>
    </row>
    <row r="34" spans="4:42">
      <c r="D34" t="s">
        <v>114</v>
      </c>
      <c r="E34" s="32">
        <v>1</v>
      </c>
      <c r="F34" t="str">
        <f>VLOOKUP(E34,C3:AT9,32)</f>
        <v>N/A</v>
      </c>
      <c r="U34" s="16">
        <v>2</v>
      </c>
      <c r="V34" s="16">
        <v>2</v>
      </c>
      <c r="W34" s="16">
        <v>0</v>
      </c>
      <c r="X34" s="16">
        <v>0</v>
      </c>
      <c r="Y34" s="16">
        <v>0</v>
      </c>
      <c r="Z34" s="16">
        <v>0</v>
      </c>
      <c r="AA34" s="16">
        <v>0</v>
      </c>
      <c r="AC34" s="29">
        <v>3</v>
      </c>
      <c r="AD34" s="29">
        <v>1</v>
      </c>
      <c r="AE34" s="29" t="s">
        <v>207</v>
      </c>
      <c r="AF34" s="29" t="s">
        <v>207</v>
      </c>
      <c r="AG34" s="29" t="s">
        <v>207</v>
      </c>
      <c r="AH34" s="29" t="s">
        <v>207</v>
      </c>
    </row>
    <row r="35" spans="4:42">
      <c r="D35" t="s">
        <v>121</v>
      </c>
      <c r="E35" s="32">
        <v>1</v>
      </c>
      <c r="U35" s="16">
        <v>2</v>
      </c>
      <c r="V35" s="16">
        <v>3</v>
      </c>
      <c r="W35" s="16">
        <v>0</v>
      </c>
      <c r="X35" s="16">
        <v>0</v>
      </c>
      <c r="Y35" s="16">
        <v>0</v>
      </c>
      <c r="Z35" s="16">
        <v>0</v>
      </c>
      <c r="AA35" s="16">
        <v>0</v>
      </c>
      <c r="AC35" s="29">
        <v>3</v>
      </c>
      <c r="AD35" s="29">
        <v>2</v>
      </c>
      <c r="AE35" s="29" t="s">
        <v>207</v>
      </c>
      <c r="AF35" s="29">
        <v>0</v>
      </c>
      <c r="AG35" s="29">
        <v>0</v>
      </c>
      <c r="AH35" s="29">
        <v>0</v>
      </c>
    </row>
    <row r="36" spans="4:42">
      <c r="D36" t="s">
        <v>125</v>
      </c>
      <c r="E36" s="32">
        <v>1</v>
      </c>
      <c r="F36" t="s">
        <v>143</v>
      </c>
      <c r="U36" s="16">
        <v>2</v>
      </c>
      <c r="V36" s="16">
        <v>4</v>
      </c>
      <c r="W36" s="16">
        <v>0</v>
      </c>
      <c r="X36" s="16">
        <v>0</v>
      </c>
      <c r="Y36" s="16">
        <v>0</v>
      </c>
      <c r="Z36" s="16">
        <v>0</v>
      </c>
      <c r="AA36" s="16">
        <v>0</v>
      </c>
      <c r="AC36" s="29">
        <v>3</v>
      </c>
      <c r="AD36" s="29">
        <v>3</v>
      </c>
      <c r="AE36" s="29" t="s">
        <v>207</v>
      </c>
      <c r="AF36" s="29">
        <v>5</v>
      </c>
      <c r="AG36" s="29">
        <v>8</v>
      </c>
      <c r="AH36" s="29">
        <v>10</v>
      </c>
      <c r="AN36" t="str">
        <f>IF(E35=1,VLOOKUP(E36,AN23:AP26,3),VLOOKUP(E37,AO27:AP33,2,FALSE))</f>
        <v>N/A</v>
      </c>
    </row>
    <row r="37" spans="4:42">
      <c r="D37" t="s">
        <v>122</v>
      </c>
      <c r="E37" s="32">
        <v>1</v>
      </c>
      <c r="F37" t="str">
        <f>IF(E35=1,VLOOKUP(E36,AN23:AP26,3),VLOOKUP(E37,AO27:AP33,2,FALSE))</f>
        <v>N/A</v>
      </c>
      <c r="S37" t="s">
        <v>35</v>
      </c>
      <c r="T37">
        <v>2</v>
      </c>
      <c r="U37" s="16">
        <v>2</v>
      </c>
      <c r="V37" s="16">
        <v>5</v>
      </c>
      <c r="W37" s="16">
        <v>0</v>
      </c>
      <c r="X37" s="16">
        <v>0</v>
      </c>
      <c r="Y37" s="16">
        <v>0</v>
      </c>
      <c r="Z37" s="16">
        <v>0</v>
      </c>
      <c r="AA37" s="16">
        <v>0</v>
      </c>
    </row>
    <row r="38" spans="4:42">
      <c r="D38" t="s">
        <v>123</v>
      </c>
      <c r="E38" s="32">
        <v>2</v>
      </c>
      <c r="S38" t="s">
        <v>38</v>
      </c>
      <c r="T38">
        <v>5</v>
      </c>
      <c r="U38" s="16">
        <v>3</v>
      </c>
      <c r="V38" s="16">
        <v>1</v>
      </c>
      <c r="W38" s="16" t="s">
        <v>207</v>
      </c>
      <c r="X38" s="16" t="s">
        <v>207</v>
      </c>
      <c r="Y38" s="16" t="s">
        <v>207</v>
      </c>
      <c r="Z38" s="16" t="s">
        <v>207</v>
      </c>
      <c r="AA38" s="16" t="s">
        <v>207</v>
      </c>
    </row>
    <row r="39" spans="4:42">
      <c r="D39" t="s">
        <v>124</v>
      </c>
      <c r="E39" s="32">
        <v>1</v>
      </c>
      <c r="F39" t="s">
        <v>144</v>
      </c>
      <c r="S39" t="s">
        <v>43</v>
      </c>
      <c r="T39">
        <v>1</v>
      </c>
      <c r="U39" s="16">
        <v>3</v>
      </c>
      <c r="V39" s="16">
        <v>2</v>
      </c>
      <c r="W39" s="16" t="s">
        <v>207</v>
      </c>
      <c r="X39" s="16">
        <v>6</v>
      </c>
      <c r="Y39" s="16">
        <v>6</v>
      </c>
      <c r="Z39" s="16">
        <v>6</v>
      </c>
      <c r="AA39" s="16">
        <v>6</v>
      </c>
    </row>
    <row r="40" spans="4:42">
      <c r="D40" t="s">
        <v>126</v>
      </c>
      <c r="E40" s="32">
        <v>1</v>
      </c>
      <c r="F40" t="str">
        <f>IF(E38=1,VLOOKUP(E39,AN23:AP26,3),VLOOKUP(E40,AO27:AP33,2,FALSE))</f>
        <v>N/A</v>
      </c>
      <c r="S40" t="s">
        <v>7</v>
      </c>
      <c r="T40">
        <f>INDEX(U28:AA42,MATCH(T37&amp;T38,INDEX(U28:U42&amp;V28:V42,),),MATCH(T39,U27:AA27,0))</f>
        <v>0</v>
      </c>
      <c r="U40" s="16">
        <v>3</v>
      </c>
      <c r="V40" s="16">
        <v>3</v>
      </c>
      <c r="W40" s="16" t="s">
        <v>207</v>
      </c>
      <c r="X40" s="16">
        <v>6</v>
      </c>
      <c r="Y40" s="16">
        <v>6</v>
      </c>
      <c r="Z40" s="16">
        <v>6</v>
      </c>
      <c r="AA40" s="16">
        <v>6</v>
      </c>
    </row>
    <row r="41" spans="4:42">
      <c r="D41" t="s">
        <v>127</v>
      </c>
      <c r="E41" s="32">
        <v>1</v>
      </c>
      <c r="U41" s="16">
        <v>3</v>
      </c>
      <c r="V41" s="16">
        <v>4</v>
      </c>
      <c r="W41" s="16" t="s">
        <v>207</v>
      </c>
      <c r="X41" s="16">
        <v>6</v>
      </c>
      <c r="Y41" s="16">
        <v>6</v>
      </c>
      <c r="Z41" s="16">
        <v>9</v>
      </c>
      <c r="AA41" s="16">
        <v>11</v>
      </c>
    </row>
    <row r="42" spans="4:42">
      <c r="D42" t="s">
        <v>128</v>
      </c>
      <c r="E42" s="32">
        <v>1</v>
      </c>
      <c r="F42" t="s">
        <v>145</v>
      </c>
      <c r="U42" s="16">
        <v>3</v>
      </c>
      <c r="V42" s="16">
        <v>5</v>
      </c>
      <c r="W42" s="16" t="s">
        <v>207</v>
      </c>
      <c r="X42" s="16">
        <v>6</v>
      </c>
      <c r="Y42" s="16">
        <v>6</v>
      </c>
      <c r="Z42" s="16">
        <v>13</v>
      </c>
      <c r="AA42" s="16">
        <v>15</v>
      </c>
    </row>
    <row r="43" spans="4:42">
      <c r="D43" t="s">
        <v>129</v>
      </c>
      <c r="E43" s="32">
        <v>1</v>
      </c>
      <c r="F43" t="str">
        <f>IF(E41=1,VLOOKUP(E42,AN23:AP26,3),VLOOKUP(E43,AO27:AP33,2,FALSE))</f>
        <v>N/A</v>
      </c>
    </row>
    <row r="44" spans="4:42">
      <c r="D44" t="s">
        <v>115</v>
      </c>
      <c r="E44" s="32">
        <v>1</v>
      </c>
      <c r="F44" t="str">
        <f>VLOOKUP(E44,C3:AT9,40)</f>
        <v>N/A</v>
      </c>
    </row>
    <row r="45" spans="4:42">
      <c r="D45" t="s">
        <v>95</v>
      </c>
      <c r="E45" s="32">
        <v>1</v>
      </c>
      <c r="F45" t="str">
        <f>VLOOKUP(E45,C3:AT9,42)</f>
        <v>N/A</v>
      </c>
    </row>
    <row r="46" spans="4:42">
      <c r="D46" t="s">
        <v>97</v>
      </c>
      <c r="E46" s="32">
        <v>1</v>
      </c>
      <c r="F46" t="str">
        <f>VLOOKUP(E46,C3:AT9,44)</f>
        <v>N/A</v>
      </c>
      <c r="AC46" t="s">
        <v>48</v>
      </c>
      <c r="AD46" s="16">
        <v>2</v>
      </c>
    </row>
    <row r="47" spans="4:42">
      <c r="E47" t="s">
        <v>146</v>
      </c>
      <c r="F47">
        <f>SUM(F43:F46,F40,F37,F30:F34,F27,F24,F16:F21)</f>
        <v>0</v>
      </c>
      <c r="G47" t="e">
        <f>SUM(F16+F17+F18+F19+F20+F21+F24+F27+F30+F31+F32+F33+F34+F37+F40+F43+F44+F45+F46)</f>
        <v>#VALUE!</v>
      </c>
      <c r="AC47" t="s">
        <v>49</v>
      </c>
      <c r="AD47">
        <v>2</v>
      </c>
    </row>
    <row r="48" spans="4:42">
      <c r="AC48" t="s">
        <v>55</v>
      </c>
      <c r="AD48">
        <v>2</v>
      </c>
    </row>
    <row r="49" spans="30:30">
      <c r="AD49">
        <f>INDEX(AC28:AH36,MATCH(AD46&amp;AD47,INDEX(AC28:AC36&amp;AD28:AD36,),),MATCH(AD48,AC27:AH27,0))</f>
        <v>0</v>
      </c>
    </row>
  </sheetData>
  <sheetProtection algorithmName="SHA-512" hashValue="zdlQYQLpWkXtzZAWSlecr+R5bMnNGLc72XR7r4TKxPRH5DhZH22/vFi4a6fuIoyPUQ01KT8mAWuqrVj1jRdHQA==" saltValue="pR6rhhZTmyNgyqtpWhPGOQ==" spinCount="100000" sheet="1" objects="1" scenarios="1"/>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jSCIM-SR</vt:lpstr>
      <vt:lpstr>点数計算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takeuchi sho</cp:lastModifiedBy>
  <cp:lastPrinted>2021-05-31T00:34:37Z</cp:lastPrinted>
  <dcterms:created xsi:type="dcterms:W3CDTF">2021-05-25T00:31:05Z</dcterms:created>
  <dcterms:modified xsi:type="dcterms:W3CDTF">2021-06-09T09:00:10Z</dcterms:modified>
</cp:coreProperties>
</file>